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ЭтаКнига" defaultThemeVersion="124226"/>
  <mc:AlternateContent xmlns:mc="http://schemas.openxmlformats.org/markup-compatibility/2006">
    <mc:Choice Requires="x15">
      <x15ac:absPath xmlns:x15ac="http://schemas.microsoft.com/office/spreadsheetml/2010/11/ac" url="C:\Users\g.akylbayeva\Documents\Work_GA\! Отчетность\на сайт HF\2025\01.01.2026\"/>
    </mc:Choice>
  </mc:AlternateContent>
  <xr:revisionPtr revIDLastSave="0" documentId="13_ncr:1_{638ACE8F-F9D5-40C4-8723-5BF3AEA1DEDB}" xr6:coauthVersionLast="47" xr6:coauthVersionMax="47" xr10:uidLastSave="{00000000-0000-0000-0000-000000000000}"/>
  <bookViews>
    <workbookView xWindow="-28920" yWindow="-120" windowWidth="29040" windowHeight="15720" tabRatio="598" firstSheet="3" activeTab="3" xr2:uid="{00000000-000D-0000-FFFF-FFFF00000000}"/>
  </bookViews>
  <sheets>
    <sheet name="Ф3" sheetId="49" state="hidden" r:id="rId1"/>
    <sheet name="Ф4" sheetId="48" state="hidden" r:id="rId2"/>
    <sheet name="Ф1 (валюта)" sheetId="50" state="hidden" r:id="rId3"/>
    <sheet name="ББ 01.01.2026" sheetId="35" r:id="rId4"/>
    <sheet name="ПШТЕ 01.01.2026" sheetId="36" r:id="rId5"/>
    <sheet name="Доп сведения" sheetId="47" state="hidden" r:id="rId6"/>
    <sheet name="Пруднорматив ПП 80" sheetId="46" state="hidden" r:id="rId7"/>
  </sheets>
  <definedNames>
    <definedName name="q">#REF!</definedName>
    <definedName name="sub1000614796" localSheetId="6">'Пруднорматив ПП 80'!$B$13</definedName>
    <definedName name="вп">#REF!</definedName>
    <definedName name="_xlnm.Print_Area" localSheetId="3">'ББ 01.01.2026'!$A$1:$D$116</definedName>
    <definedName name="_xlnm.Print_Area" localSheetId="6">'Пруднорматив ПП 80'!$A$1:$E$50</definedName>
    <definedName name="_xlnm.Print_Area" localSheetId="4">'ПШТЕ 01.01.2026'!$A$1:$F$118</definedName>
    <definedName name="_xlnm.Print_Area" localSheetId="2">'Ф1 (валюта)'!$A$1:$D$125</definedName>
    <definedName name="_xlnm.Print_Area" localSheetId="0">Ф3!$A$1:$D$79</definedName>
    <definedName name="ф77">#REF!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8" i="35" l="1"/>
  <c r="D69" i="49" l="1"/>
  <c r="D65" i="49"/>
  <c r="D56" i="49"/>
  <c r="D40" i="49"/>
  <c r="D30" i="49"/>
  <c r="D22" i="49"/>
  <c r="D12" i="49"/>
  <c r="D45" i="49" l="1"/>
  <c r="D49" i="49" s="1"/>
  <c r="D67" i="49" s="1"/>
  <c r="F69" i="49" s="1"/>
  <c r="E39" i="48"/>
  <c r="C30" i="49" l="1"/>
  <c r="C22" i="49"/>
  <c r="C12" i="49"/>
  <c r="C66" i="50" l="1"/>
  <c r="E18" i="50" l="1"/>
  <c r="I43" i="46" l="1"/>
  <c r="E42" i="46" s="1"/>
  <c r="E16" i="50" l="1"/>
  <c r="E14" i="50" l="1"/>
  <c r="E34" i="46" l="1"/>
  <c r="E32" i="46"/>
  <c r="E30" i="46"/>
  <c r="E29" i="46"/>
  <c r="E28" i="46"/>
  <c r="E27" i="46"/>
  <c r="E24" i="46"/>
  <c r="E23" i="46"/>
  <c r="E22" i="46"/>
  <c r="E20" i="46"/>
  <c r="E19" i="46"/>
  <c r="E18" i="46"/>
  <c r="D32" i="48" l="1"/>
  <c r="F32" i="48" s="1"/>
  <c r="H32" i="48" s="1"/>
  <c r="C11" i="50"/>
  <c r="D111" i="50"/>
  <c r="C111" i="50"/>
  <c r="D105" i="50"/>
  <c r="C105" i="50"/>
  <c r="D99" i="50"/>
  <c r="C99" i="50"/>
  <c r="D85" i="50"/>
  <c r="C85" i="50"/>
  <c r="D71" i="50"/>
  <c r="C71" i="50"/>
  <c r="D51" i="50"/>
  <c r="C51" i="50"/>
  <c r="D38" i="50"/>
  <c r="C38" i="50"/>
  <c r="D11" i="50"/>
  <c r="C37" i="46"/>
  <c r="E37" i="46" s="1"/>
  <c r="E38" i="46"/>
  <c r="E36" i="46"/>
  <c r="E13" i="46"/>
  <c r="E37" i="48"/>
  <c r="D35" i="48"/>
  <c r="C33" i="48"/>
  <c r="E29" i="48"/>
  <c r="C38" i="47"/>
  <c r="C37" i="47"/>
  <c r="C36" i="47"/>
  <c r="C35" i="47"/>
  <c r="C34" i="47"/>
  <c r="C33" i="47"/>
  <c r="C25" i="47"/>
  <c r="C9" i="47"/>
  <c r="C10" i="47" s="1"/>
  <c r="C11" i="47"/>
  <c r="C13" i="47"/>
  <c r="C21" i="47"/>
  <c r="C26" i="47"/>
  <c r="C27" i="47"/>
  <c r="C30" i="47"/>
  <c r="C31" i="47"/>
  <c r="C32" i="47"/>
  <c r="C39" i="47"/>
  <c r="C40" i="47"/>
  <c r="C41" i="47"/>
  <c r="C42" i="47"/>
  <c r="C40" i="49"/>
  <c r="C45" i="49" s="1"/>
  <c r="C65" i="49"/>
  <c r="C56" i="49"/>
  <c r="B29" i="48"/>
  <c r="D29" i="48"/>
  <c r="C29" i="48"/>
  <c r="F12" i="48"/>
  <c r="H12" i="48" s="1"/>
  <c r="F13" i="48"/>
  <c r="H13" i="48" s="1"/>
  <c r="F14" i="48"/>
  <c r="H14" i="48" s="1"/>
  <c r="F15" i="48"/>
  <c r="H15" i="48" s="1"/>
  <c r="F16" i="48"/>
  <c r="H16" i="48" s="1"/>
  <c r="F17" i="48"/>
  <c r="H17" i="48" s="1"/>
  <c r="F18" i="48"/>
  <c r="H18" i="48" s="1"/>
  <c r="F19" i="48"/>
  <c r="H19" i="48" s="1"/>
  <c r="F20" i="48"/>
  <c r="H20" i="48" s="1"/>
  <c r="F21" i="48"/>
  <c r="H21" i="48" s="1"/>
  <c r="F22" i="48"/>
  <c r="H22" i="48" s="1"/>
  <c r="F23" i="48"/>
  <c r="H23" i="48" s="1"/>
  <c r="F24" i="48"/>
  <c r="H24" i="48" s="1"/>
  <c r="F25" i="48"/>
  <c r="H25" i="48" s="1"/>
  <c r="F26" i="48"/>
  <c r="H26" i="48" s="1"/>
  <c r="F27" i="48"/>
  <c r="H27" i="48" s="1"/>
  <c r="F28" i="48"/>
  <c r="H28" i="48" s="1"/>
  <c r="F11" i="48"/>
  <c r="H11" i="48" s="1"/>
  <c r="G48" i="48"/>
  <c r="F47" i="48"/>
  <c r="H47" i="48" s="1"/>
  <c r="F46" i="48"/>
  <c r="H46" i="48" s="1"/>
  <c r="F45" i="48"/>
  <c r="H45" i="48" s="1"/>
  <c r="F44" i="48"/>
  <c r="H44" i="48" s="1"/>
  <c r="F43" i="48"/>
  <c r="H43" i="48" s="1"/>
  <c r="F42" i="48"/>
  <c r="H42" i="48" s="1"/>
  <c r="F41" i="48"/>
  <c r="H41" i="48" s="1"/>
  <c r="F40" i="48"/>
  <c r="H40" i="48" s="1"/>
  <c r="F39" i="48"/>
  <c r="H39" i="48" s="1"/>
  <c r="F38" i="48"/>
  <c r="H38" i="48" s="1"/>
  <c r="F36" i="48"/>
  <c r="H36" i="48" s="1"/>
  <c r="F34" i="48"/>
  <c r="H34" i="48" s="1"/>
  <c r="F31" i="48"/>
  <c r="H31" i="48" s="1"/>
  <c r="F30" i="48"/>
  <c r="H30" i="48" s="1"/>
  <c r="E25" i="46"/>
  <c r="E33" i="46"/>
  <c r="E39" i="46"/>
  <c r="E8" i="46"/>
  <c r="E12" i="46"/>
  <c r="E14" i="46"/>
  <c r="E16" i="46"/>
  <c r="E17" i="46"/>
  <c r="E35" i="46"/>
  <c r="E26" i="46"/>
  <c r="C15" i="46"/>
  <c r="C14" i="47" s="1"/>
  <c r="F29" i="48" l="1"/>
  <c r="H29" i="48" s="1"/>
  <c r="B48" i="48"/>
  <c r="C96" i="50"/>
  <c r="C115" i="50"/>
  <c r="C49" i="49"/>
  <c r="C67" i="49" s="1"/>
  <c r="E69" i="49" s="1"/>
  <c r="E15" i="46"/>
  <c r="D61" i="50"/>
  <c r="D96" i="50"/>
  <c r="C61" i="50"/>
  <c r="D115" i="50"/>
  <c r="D48" i="48"/>
  <c r="C20" i="47"/>
  <c r="E11" i="46"/>
  <c r="C12" i="47"/>
  <c r="E48" i="48"/>
  <c r="C48" i="48"/>
  <c r="F35" i="48"/>
  <c r="H35" i="48" s="1"/>
  <c r="F37" i="48"/>
  <c r="H37" i="48" s="1"/>
  <c r="F33" i="48"/>
  <c r="H33" i="48" s="1"/>
  <c r="C117" i="50" l="1"/>
  <c r="D117" i="50"/>
  <c r="C41" i="46"/>
  <c r="E41" i="46" s="1"/>
  <c r="C10" i="46"/>
  <c r="E10" i="46" s="1"/>
  <c r="C9" i="46"/>
  <c r="C18" i="47" s="1"/>
  <c r="F48" i="48"/>
  <c r="H48" i="48" s="1"/>
  <c r="C19" i="47" l="1"/>
  <c r="C7" i="46"/>
  <c r="E7" i="46" s="1"/>
  <c r="E9" i="46"/>
  <c r="E21" i="46"/>
  <c r="C28" i="47"/>
  <c r="C43" i="47" s="1"/>
  <c r="E40" i="46" l="1"/>
  <c r="E43" i="46" s="1"/>
  <c r="C40" i="46"/>
  <c r="E44" i="4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Seidakhmetova Bayan</author>
    <author>Antonova Natalya</author>
  </authors>
  <commentList>
    <comment ref="E20" authorId="0" shapeId="0" xr:uid="{00000000-0006-0000-0A00-000001000000}">
      <text>
        <r>
          <rPr>
            <b/>
            <sz val="9"/>
            <color indexed="81"/>
            <rFont val="Tahoma"/>
            <family val="2"/>
            <charset val="204"/>
          </rPr>
          <t>Seidakhmetova Bayan:</t>
        </r>
        <r>
          <rPr>
            <sz val="9"/>
            <color indexed="81"/>
            <rFont val="Tahoma"/>
            <family val="2"/>
            <charset val="204"/>
          </rPr>
          <t xml:space="preserve">
с учетом акции Казатомпром</t>
        </r>
      </text>
    </comment>
    <comment ref="E21" authorId="0" shapeId="0" xr:uid="{00000000-0006-0000-0A00-000002000000}">
      <text>
        <r>
          <rPr>
            <b/>
            <sz val="9"/>
            <color indexed="81"/>
            <rFont val="Tahoma"/>
            <family val="2"/>
            <charset val="204"/>
          </rPr>
          <t>Seidakhmetova Bayan:</t>
        </r>
        <r>
          <rPr>
            <sz val="9"/>
            <color indexed="81"/>
            <rFont val="Tahoma"/>
            <family val="2"/>
            <charset val="204"/>
          </rPr>
          <t xml:space="preserve">
акции Народного банка и KazMinerals</t>
        </r>
      </text>
    </comment>
    <comment ref="E30" authorId="0" shapeId="0" xr:uid="{00000000-0006-0000-0A00-000003000000}">
      <text>
        <r>
          <rPr>
            <b/>
            <sz val="9"/>
            <color indexed="81"/>
            <rFont val="Tahoma"/>
            <family val="2"/>
            <charset val="204"/>
          </rPr>
          <t>Seidakhmetova Bayan:</t>
        </r>
        <r>
          <rPr>
            <sz val="9"/>
            <color indexed="81"/>
            <rFont val="Tahoma"/>
            <family val="2"/>
            <charset val="204"/>
          </rPr>
          <t xml:space="preserve">
с учетом депозитарных расписок Казатомпром</t>
        </r>
      </text>
    </comment>
    <comment ref="E42" authorId="0" shapeId="0" xr:uid="{00000000-0006-0000-0A00-000004000000}">
      <text>
        <r>
          <rPr>
            <b/>
            <sz val="9"/>
            <color indexed="81"/>
            <rFont val="Tahoma"/>
            <family val="2"/>
            <charset val="204"/>
          </rPr>
          <t>Seidakhmetova Bayan:</t>
        </r>
        <r>
          <rPr>
            <sz val="9"/>
            <color indexed="81"/>
            <rFont val="Tahoma"/>
            <family val="2"/>
            <charset val="204"/>
          </rPr>
          <t xml:space="preserve">
107 000 МРП + (Активы под управлением-40 млрд) * 0,0001</t>
        </r>
      </text>
    </comment>
    <comment ref="J42" authorId="0" shapeId="0" xr:uid="{00000000-0006-0000-0A00-000005000000}">
      <text>
        <r>
          <rPr>
            <b/>
            <sz val="9"/>
            <color indexed="81"/>
            <rFont val="Tahoma"/>
            <family val="2"/>
            <charset val="204"/>
          </rPr>
          <t>Seidakhmetova Bayan:</t>
        </r>
        <r>
          <rPr>
            <sz val="9"/>
            <color indexed="81"/>
            <rFont val="Tahoma"/>
            <family val="2"/>
            <charset val="204"/>
          </rPr>
          <t xml:space="preserve">
не забыть поменять МРП в январьском отчете 2525</t>
        </r>
      </text>
    </comment>
    <comment ref="K42" authorId="1" shapeId="0" xr:uid="{00000000-0006-0000-0A00-000006000000}">
      <text>
        <r>
          <rPr>
            <b/>
            <sz val="9"/>
            <color indexed="81"/>
            <rFont val="Tahoma"/>
            <family val="2"/>
            <charset val="204"/>
          </rPr>
          <t>Antonova Natalya:</t>
        </r>
        <r>
          <rPr>
            <sz val="9"/>
            <color indexed="81"/>
            <rFont val="Tahoma"/>
            <family val="2"/>
            <charset val="204"/>
          </rPr>
          <t xml:space="preserve">
из файла Натальи УИП</t>
        </r>
      </text>
    </comment>
    <comment ref="E44" authorId="0" shapeId="0" xr:uid="{00000000-0006-0000-0A00-000007000000}">
      <text>
        <r>
          <rPr>
            <b/>
            <sz val="9"/>
            <color indexed="81"/>
            <rFont val="Tahoma"/>
            <family val="2"/>
            <charset val="204"/>
          </rPr>
          <t>Seidakhmetova Bayan:</t>
        </r>
        <r>
          <rPr>
            <sz val="9"/>
            <color indexed="81"/>
            <rFont val="Tahoma"/>
            <family val="2"/>
            <charset val="204"/>
          </rPr>
          <t xml:space="preserve">
не менее 1,3 с 01/01/19</t>
        </r>
      </text>
    </comment>
  </commentList>
</comments>
</file>

<file path=xl/sharedStrings.xml><?xml version="1.0" encoding="utf-8"?>
<sst xmlns="http://schemas.openxmlformats.org/spreadsheetml/2006/main" count="901" uniqueCount="694">
  <si>
    <t xml:space="preserve">Примечание </t>
  </si>
  <si>
    <t xml:space="preserve">Наименование показателей </t>
  </si>
  <si>
    <t xml:space="preserve">Сумма по балансу </t>
  </si>
  <si>
    <t>3</t>
  </si>
  <si>
    <t>8001</t>
  </si>
  <si>
    <t>8002</t>
  </si>
  <si>
    <t>8003</t>
  </si>
  <si>
    <t>8004</t>
  </si>
  <si>
    <t>Прочая дебиторская задолженность (за вычетом резервов на возможные потери)</t>
  </si>
  <si>
    <t>8005</t>
  </si>
  <si>
    <t>8006</t>
  </si>
  <si>
    <t>8007</t>
  </si>
  <si>
    <t>8008</t>
  </si>
  <si>
    <t xml:space="preserve">  -</t>
  </si>
  <si>
    <t>8009</t>
  </si>
  <si>
    <t>8010</t>
  </si>
  <si>
    <t>8011</t>
  </si>
  <si>
    <t>8012</t>
  </si>
  <si>
    <t>Собственные деньги на счетах в клиринговой организации, являющиеся гарантийными, маржевыми взносами УИП1 или УИП2</t>
  </si>
  <si>
    <t>8013</t>
  </si>
  <si>
    <t>8014</t>
  </si>
  <si>
    <t>8015</t>
  </si>
  <si>
    <t>8016</t>
  </si>
  <si>
    <t>8017</t>
  </si>
  <si>
    <t>8018</t>
  </si>
  <si>
    <t>8019</t>
  </si>
  <si>
    <t>Акции юридических лиц Республики Казахстан, не являющихся аффилиированными лицами по отношению к УИП1 или УИП2, имеющих рейтинговую оценку не ниже «ВВ-» по международной шкале агентства Standard &amp; Poor's или рейтинг аналогичного уровня одного из других рейтинговых агентств, или рейтинговую оценку не ниже «kzBB-» по национальной шкале Standard &amp; Poor's, или рейтинг аналогичного уровня по национальной шкале одного из других рейтинговых агентств, за вычетом резервов на возможные потери</t>
  </si>
  <si>
    <t>8020</t>
  </si>
  <si>
    <t>8021</t>
  </si>
  <si>
    <t>8022</t>
  </si>
  <si>
    <t xml:space="preserve">     наличные деньги в кассе</t>
  </si>
  <si>
    <t xml:space="preserve">     деньги на счетах в банках и организациях, осуществляющих отдельные виды банковских операций</t>
  </si>
  <si>
    <t xml:space="preserve">     начисленные, но не полученные доходы в виде вознаграждения</t>
  </si>
  <si>
    <t xml:space="preserve">    начисленные, но не полученные доходы в виде вознаграждения</t>
  </si>
  <si>
    <t>6.1</t>
  </si>
  <si>
    <t>7.1</t>
  </si>
  <si>
    <t>Начисленные комиссионные вознаграждения к получению</t>
  </si>
  <si>
    <t xml:space="preserve">    от консалтинговых услуг, в том числе:</t>
  </si>
  <si>
    <t>15.1</t>
  </si>
  <si>
    <t xml:space="preserve">      аффилированным лицам</t>
  </si>
  <si>
    <t>15.1.1</t>
  </si>
  <si>
    <t xml:space="preserve">      прочим клиентам</t>
  </si>
  <si>
    <t>15.1.2</t>
  </si>
  <si>
    <t xml:space="preserve">    от услуг представителя держателей облигаций</t>
  </si>
  <si>
    <t>15.2</t>
  </si>
  <si>
    <t xml:space="preserve">    от услуг андеррайтера</t>
  </si>
  <si>
    <t>15.3</t>
  </si>
  <si>
    <t xml:space="preserve">    от брокерских услуг</t>
  </si>
  <si>
    <t>15.4</t>
  </si>
  <si>
    <t xml:space="preserve">    от управления активами</t>
  </si>
  <si>
    <t>15.5</t>
  </si>
  <si>
    <t xml:space="preserve">    от услуг маркет-мейкера</t>
  </si>
  <si>
    <t>15.6</t>
  </si>
  <si>
    <t xml:space="preserve">    от пенсионных активов</t>
  </si>
  <si>
    <t>15.7</t>
  </si>
  <si>
    <t xml:space="preserve">   от инвестиционного дохода (убытка) по пенсионным активам</t>
  </si>
  <si>
    <t>15.8</t>
  </si>
  <si>
    <t xml:space="preserve">   прочие</t>
  </si>
  <si>
    <t>15.9</t>
  </si>
  <si>
    <t>Производные финансовые инструменты</t>
  </si>
  <si>
    <t xml:space="preserve">   требования по сделке фьючерсы</t>
  </si>
  <si>
    <t>16.1</t>
  </si>
  <si>
    <t xml:space="preserve">   требования по сделке форварды</t>
  </si>
  <si>
    <t>16.2</t>
  </si>
  <si>
    <t xml:space="preserve">   требования по сделке опционы</t>
  </si>
  <si>
    <t>16.3</t>
  </si>
  <si>
    <t xml:space="preserve">   требования по сделке свопы</t>
  </si>
  <si>
    <t>16.4</t>
  </si>
  <si>
    <t>Авансы выданные и предоплата</t>
  </si>
  <si>
    <t>26</t>
  </si>
  <si>
    <t>Расчеты с акционерами (по дивидендам)</t>
  </si>
  <si>
    <t>27</t>
  </si>
  <si>
    <t>28</t>
  </si>
  <si>
    <t>Начисленные комиссионные расходы к оплате</t>
  </si>
  <si>
    <t>29</t>
  </si>
  <si>
    <t xml:space="preserve">   по переводным операциям</t>
  </si>
  <si>
    <t xml:space="preserve">  по клиринговым операциям</t>
  </si>
  <si>
    <t>29.2</t>
  </si>
  <si>
    <t xml:space="preserve">  по кассовым операциям</t>
  </si>
  <si>
    <t>29.3</t>
  </si>
  <si>
    <t xml:space="preserve">  по сейфовым операциям</t>
  </si>
  <si>
    <t>29.4</t>
  </si>
  <si>
    <t xml:space="preserve">  по инкассации банкнот, монет и ценностей</t>
  </si>
  <si>
    <t>29.5</t>
  </si>
  <si>
    <t xml:space="preserve">  по доверительным операциям</t>
  </si>
  <si>
    <t>29.6</t>
  </si>
  <si>
    <t xml:space="preserve">  по услугам фондовой биржи</t>
  </si>
  <si>
    <t>29.7</t>
  </si>
  <si>
    <t xml:space="preserve">  по кастодиальному обслуживанию</t>
  </si>
  <si>
    <t>29.8</t>
  </si>
  <si>
    <t xml:space="preserve">  по брокерским услугам</t>
  </si>
  <si>
    <t>29.9</t>
  </si>
  <si>
    <t xml:space="preserve">  по услугам центрального депозитария</t>
  </si>
  <si>
    <t>29.10</t>
  </si>
  <si>
    <t xml:space="preserve">  по услугам единого регистратора</t>
  </si>
  <si>
    <t>29.11</t>
  </si>
  <si>
    <t xml:space="preserve">  по услугам иных профессиональных участников рынка ценных бумаг</t>
  </si>
  <si>
    <t>29.12</t>
  </si>
  <si>
    <t>30</t>
  </si>
  <si>
    <t xml:space="preserve">    обязательства по сделке фьючерсы</t>
  </si>
  <si>
    <t>30.1</t>
  </si>
  <si>
    <t xml:space="preserve">    обязательства по сделке форварды</t>
  </si>
  <si>
    <t>30.2</t>
  </si>
  <si>
    <t xml:space="preserve">    обязательства по сделке опционы</t>
  </si>
  <si>
    <t>30.3</t>
  </si>
  <si>
    <t xml:space="preserve">    обязательства по сделке свопы</t>
  </si>
  <si>
    <t>30.4</t>
  </si>
  <si>
    <t>31</t>
  </si>
  <si>
    <t>Авансы полученные</t>
  </si>
  <si>
    <t>Обязательства по вознаграждениям работникам</t>
  </si>
  <si>
    <t>35</t>
  </si>
  <si>
    <t>36</t>
  </si>
  <si>
    <t>37.1</t>
  </si>
  <si>
    <t>37.2</t>
  </si>
  <si>
    <t>40.1</t>
  </si>
  <si>
    <t xml:space="preserve">    резерв на переоценку основных средств</t>
  </si>
  <si>
    <t>40.2</t>
  </si>
  <si>
    <t>42.1</t>
  </si>
  <si>
    <t>42.2</t>
  </si>
  <si>
    <t>2.1.1</t>
  </si>
  <si>
    <t>2.1.2</t>
  </si>
  <si>
    <t>2.3</t>
  </si>
  <si>
    <t>2.4</t>
  </si>
  <si>
    <t>2.5</t>
  </si>
  <si>
    <t>2.6</t>
  </si>
  <si>
    <t>2.7</t>
  </si>
  <si>
    <t>2.8</t>
  </si>
  <si>
    <t>2.9</t>
  </si>
  <si>
    <t>10.1</t>
  </si>
  <si>
    <t>10.2</t>
  </si>
  <si>
    <t>10.3</t>
  </si>
  <si>
    <t>10.4</t>
  </si>
  <si>
    <t>16.5</t>
  </si>
  <si>
    <t>24.1</t>
  </si>
  <si>
    <t>24.2</t>
  </si>
  <si>
    <t>24.3</t>
  </si>
  <si>
    <t>24.4</t>
  </si>
  <si>
    <t>26.1</t>
  </si>
  <si>
    <t>26.2</t>
  </si>
  <si>
    <t>26.3</t>
  </si>
  <si>
    <t>26.4</t>
  </si>
  <si>
    <t>26.5</t>
  </si>
  <si>
    <t>26.6</t>
  </si>
  <si>
    <t>Негосударственные долговые ценные бумаги юридических лиц Республики Казахстан, выпущенные в соответствии с законодательством Республики Казахстан и других государств, не являющихся аффилиированными лицами по отношению к УИП1 или УИП2, имеющие рейтинговую оценку не ниже «ВВ-» по международной шкале агентства Standard &amp; Poor's или рейтинг аналогичного уровня одного из других рейтинговых агентств, или рейтинговую оценку не ниже «kzBB-» по национальной шкале Standard &amp; Poor's, или рейтинг аналогичного уровня по национальной шкале одного из других рейтинговых агентств, (с учетом сумм основного долга и начисленного вознаграждения), за вычетом резервов на возможные потери</t>
  </si>
  <si>
    <t>8023</t>
  </si>
  <si>
    <t>Негосударственные долговые ценные бумаги юридических лиц Республики Казахстан, выпущенные в соответствии с законодательством Республики Казахстан и других государств, не являющихся аффилиированными лицами по отношению к УИП1 или УИП2, имеющие рейтинговую оценку от «В+» до «В-» по международной шкале агентства Standard &amp; Poor's или рейтинг аналогичного уровня одного из других рейтинговых агентств, или рейтинговую оценку от «kzB+» до «kzB-» по национальной шкале Standard &amp; Poor's, или рейтинг аналогичного уровня по национальной шкале одного из других рейтинговых агентств, (с учетом сумм основного долга и начисленного вознаграждения), за вычетом резервов на возможные потери</t>
  </si>
  <si>
    <t>8024</t>
  </si>
  <si>
    <t>8025</t>
  </si>
  <si>
    <t>Негосударственные долговые ценные бумаги юридических лиц Республики Казахстан, не являющихся аффилиированными лицами по отношению к УИП1 или УИП2, выпущенные в соответствии с законодательством Республики Казахстан и других государств, включенные в официальный список фондовой биржи, соответствующие требованиям подпункта 10) пункта 15 Правил, (с учетом сумм основного долга и начисленного вознаграждения), за вычетом резервов на возможные потери</t>
  </si>
  <si>
    <t>8026</t>
  </si>
  <si>
    <t>8027</t>
  </si>
  <si>
    <t>8028</t>
  </si>
  <si>
    <t>8029</t>
  </si>
  <si>
    <t>8030</t>
  </si>
  <si>
    <t>8031</t>
  </si>
  <si>
    <t>8032</t>
  </si>
  <si>
    <t>Депозитарные расписки, базовым активом которых являются акции, указанные в признаке 8021 настоящего приложения</t>
  </si>
  <si>
    <t>8033</t>
  </si>
  <si>
    <t>8034</t>
  </si>
  <si>
    <t>8035</t>
  </si>
  <si>
    <t>1.4.</t>
  </si>
  <si>
    <t xml:space="preserve">деньги на текущих счетах в банках-нерезидентах Республики Казахстан, которые имеют долгосрочный и (или) краткосрочный, индивидуальный рейтинг не ниже категории «ВВВ-» по международной шкале агентства Standard &amp; Poor's или рейтинговую оценку аналогичного уровня одного из других рейтинговых агентств </t>
  </si>
  <si>
    <t xml:space="preserve">Государственные ценные бумаги Республики Казахстан, включая эмитированные в соответствии с законодательством других государств, (с учетом сумм основного долга и начисленного вознаграждения), за вычетом резервов на возможные потери </t>
  </si>
  <si>
    <t xml:space="preserve">Долговые ценные бумаги, выпущенные акционерным обществом «Фонд национального благосостояния «Самрук - Казына» (с учетом сумм основного долга и начисленного вознаграждения), за вычетом резервов на возможные потери </t>
  </si>
  <si>
    <t>X</t>
  </si>
  <si>
    <t>Минимальный размер собственного капитала (МРСК)</t>
  </si>
  <si>
    <t>собственные деньги на счетах в центральном депозитарии</t>
  </si>
  <si>
    <t>Вклады в банках второго уровня Республики Казахстан (с учетом сумм основного долга и начисленного вознаграждения), за вычетом резервов на возможные потери, при соответствии одному из следующих условий: банки имеют долгосрочный кредитный рейтинг не ниже «В-» по международной шкале агентства Standard &amp; Poor's или рейтинг аналогичного уровня одного из других рейтинговых агентств, или рейтинговую оценку не ниже «kzB» по национальной шкале Standard &amp; Poor's, или рейтинг аналогичного уровня по национальной шкале одного из других рейтинговых агентств; банки являются дочерними банками- резидентами, родительский банк-нерезидент которых имеет долгосрочный кредитный рейтинг не ниже «А-» по международной шкале агентства Standard &amp; Poor's или рейтинг аналогичного уровня одного из других рейтинговых агентств</t>
  </si>
  <si>
    <t>Вклады в банках-нерезидентах с учетом сумм основного долга и начисленного вознаграждения, за вычетом резервов на возможные потери, которые имеют долгосрочный и (или) краткосрочный, индивидуальный рейтинг не ниже категории «ВВВ-» по международной шкале агентства Standard &amp; Poor's или рейтинговую оценку аналогичного уровня одного из других рейтинговых агентств</t>
  </si>
  <si>
    <t xml:space="preserve">Ценные бумаги иностранных государств, имеющих суверенный рейтинг не ниже «ВВВ-» по международной шкале агентства Standard &amp; Poor's или рейтинговую оценку аналогичного уровня одного из других рейтинговых агентств (с учетом сумм основного долга и начисленного вознаграждения), за вычетом резервов на возможные потери </t>
  </si>
  <si>
    <t xml:space="preserve">Негосударственные долговые ценные бумаги иностранных эмитентов, имеющие рейтинговую оценку не ниже «ВВВ-» по международной шкале агентства Standard &amp; Poor's или рейтинговую оценку одного их других рейтинговых агентств (с учетом сумм основного долга и начисленного вознаграждения), за вычетом резервов на возможные потери </t>
  </si>
  <si>
    <t xml:space="preserve">Депозитарные расписки, базовым активом которых являются акции иностранных эмитентов, имеющих рейтинговую оценку не ниже «ВВВ-» по международной шкале агентства Standard &amp; Poor's или рейтинговую оценку аналогичного уровня одного из других рейтинговых агентств, за вычетом резервов на возможные потери </t>
  </si>
  <si>
    <t>Депозитарные расписки, базовым активом которых являются акции эмитентов Республики Казахстан, имеющих рейтинговую оценку не ниже «ВВ-» по международной шкале агентства Standard &amp; Poor's или рейтинг аналогичного уровня одного из других рейтинговых агентств, или рейтинговую оценку не ниже «kzBB-» по национальной шкале Standard &amp; Poor's, или рейтинг аналогичного уровня по национальной шкале одного из других рейтинговых агентств, за вычетом резервов на возможные потери</t>
  </si>
  <si>
    <t>Вклады в банках второго уровня Республики Казахстан (с учетом сумм основного долга и начисленного вознаграждения), за вычетом резервов на возможные потери при соответствии одному из следующих условий: банки имеют долгосрочный кредитный рейтинг не ниже «В-» по международной шкале агентства Standard &amp; Poor's или рейтинг аналогичного уровня одного из других рейтинговых агентств, или рейтинговую оценку не ниже «kzB» по национальной шкале Standard &amp; Poor's, или рейтинг аналогичного уровня по национальной шкале одного из других рейтинговых агентств; банки являются дочерними банками-резидентами, родительский банк-нерезидент которых имеет долгосрочный кредитный рейтинг не ниже «А-» по международной шкале агентства Standard &amp; Poor's или рейтинг аналогичного уровня одного из других рейтинговых агентств</t>
  </si>
  <si>
    <t xml:space="preserve">Собственные деньги на счетах в центральном депозитарии </t>
  </si>
  <si>
    <t>Деньги на текущих счетах в банках-нерезидентах, которые имеют долгосрочный и (или) краткосрочный, индивидуальный рейтинг не ниже категории «ВВВ-» по международной шкале агентства Standard &amp; Poor's или рейтинговую оценку аналогичного уровня одного из других рейтинговых агентств</t>
  </si>
  <si>
    <t xml:space="preserve">Деньги на счетах в организациях-нерезидентах, предоставляющих банковские услуги организациям для осуществления операций на организованном рынке ценных бумаг </t>
  </si>
  <si>
    <t xml:space="preserve">Прочие деньги </t>
  </si>
  <si>
    <t xml:space="preserve">Долговые ценные бумаги, выпущенные акционерным обществом «Фонд национального благосостояния «Самрук-Казына» (с учетом сумм основного долга и начисленного вознаграждения), за вычетом резервов на возможные потери </t>
  </si>
  <si>
    <t>Акции иностранных эмитентов, имеющих рейтинговую оценку не ниже «ВВВ-» по международной шкале агентства Standard &amp; Poor's или рейтинговую оценку аналогичного уровня одного из других рейтинговых агентств, за вычетом резервов на возможные потери</t>
  </si>
  <si>
    <t xml:space="preserve">Акции организаторов торгов с ценными бумагами и иных юридических лиц, являющихся частью инфраструктуры рынка ценных бумаг, акционерами которых являются профессиональные участники рынка ценных бумаг за вычетом резервов на возможные потери </t>
  </si>
  <si>
    <t>Ценные бумаги иностранных государств, имеющих суверенный рейтинг не ниже «ВВВ-» по международной шкале агентства Standard &amp; Poor's или рейтинговую оценку аналогичного уровня одного из других рейтинговых агентств (с учетом сумм основного долга и начисленного вознаграждения), за вычетом резервов на возможные потери</t>
  </si>
  <si>
    <t>Долговые ценные бумаги, выпущенные международными финансовыми организациями, имеющие международную рейтинговую оценку не ниже «ВВВ-» агентства Standard &amp; Poor's или рейтинг аналогичного уровня одного из других рейтинговых агентств (с учетом сумм основного долга и начисленного вознаграждения), за вычетом резервов на возможные потери</t>
  </si>
  <si>
    <t>Другие ценные бумаги</t>
  </si>
  <si>
    <t>1.1</t>
  </si>
  <si>
    <t>1.2</t>
  </si>
  <si>
    <t>1.3</t>
  </si>
  <si>
    <t>1.4</t>
  </si>
  <si>
    <t>1.5</t>
  </si>
  <si>
    <t>3.1</t>
  </si>
  <si>
    <t>(наименование Управляющего)</t>
  </si>
  <si>
    <t xml:space="preserve">Расчет пруденциального норматива
«Коэффициент достаточности собственного капитала»
(К1) для Управляющего
</t>
  </si>
  <si>
    <t>Государственные ценные бумаги Республики Казахстан, включая эмитированные в соответствии с законодательством других государств, (с учетом сумм основного долга и начисленного вознаграждения), за вычетом резервов на возможные потери</t>
  </si>
  <si>
    <t>19</t>
  </si>
  <si>
    <t>1</t>
  </si>
  <si>
    <t>2</t>
  </si>
  <si>
    <t>Обязательства по балансу</t>
  </si>
  <si>
    <t>Место печати</t>
  </si>
  <si>
    <t>(в тысячах казахстанских тенге)</t>
  </si>
  <si>
    <t>Дополнительные сведения</t>
  </si>
  <si>
    <t>для расчета пруденциального норматива</t>
  </si>
  <si>
    <t>(полное наименование управляющего инвестционным портфелем)</t>
  </si>
  <si>
    <t>(тысяч тенге)</t>
  </si>
  <si>
    <t>Наименование показателя</t>
  </si>
  <si>
    <t>Сумма по балансу</t>
  </si>
  <si>
    <t>Прочие основные средства</t>
  </si>
  <si>
    <t>2.1</t>
  </si>
  <si>
    <t>2.2</t>
  </si>
  <si>
    <t>1.6.</t>
  </si>
  <si>
    <t>1.7.</t>
  </si>
  <si>
    <t>Аффинированные драгоценные металлы и металлические депозиты</t>
  </si>
  <si>
    <t>Акционерное Общество "Дочерняя организация Народного Банка Казахстана "Halyk Finance"</t>
  </si>
  <si>
    <t>1.2.</t>
  </si>
  <si>
    <t>Всего</t>
  </si>
  <si>
    <t>Примечание</t>
  </si>
  <si>
    <t>Бухгалтерский баланс</t>
  </si>
  <si>
    <t>Наименование статьи</t>
  </si>
  <si>
    <t>на конец отчетного периода</t>
  </si>
  <si>
    <t>на конец предыдущего года</t>
  </si>
  <si>
    <t>Активы</t>
  </si>
  <si>
    <t>Прочие активы</t>
  </si>
  <si>
    <t>Запасы</t>
  </si>
  <si>
    <t>в том числе:</t>
  </si>
  <si>
    <t>Премии (дополнительный оплаченный капитал)</t>
  </si>
  <si>
    <t>Изъятый капитал</t>
  </si>
  <si>
    <t>Резервный капитал</t>
  </si>
  <si>
    <t>Обязательства</t>
  </si>
  <si>
    <t>Выпущенные долговые ценные бумаги</t>
  </si>
  <si>
    <t>Деньги на текущих счетах в банках второго уровня Республики Казахстан</t>
  </si>
  <si>
    <t>Ценные бумаги, оцениваемые по справедливой стоимости, изменения которых отражаются в составе прибыли или убытка</t>
  </si>
  <si>
    <t>Текущее налоговое требование</t>
  </si>
  <si>
    <t>Отложенное налоговое требование</t>
  </si>
  <si>
    <t>Займы полученные</t>
  </si>
  <si>
    <t>Резервы</t>
  </si>
  <si>
    <t>29.1</t>
  </si>
  <si>
    <t>Текущее налоговое обязательство</t>
  </si>
  <si>
    <t>Отложенное налоговое обязательство</t>
  </si>
  <si>
    <t>5</t>
  </si>
  <si>
    <t>6</t>
  </si>
  <si>
    <t>7</t>
  </si>
  <si>
    <t>9</t>
  </si>
  <si>
    <t>10</t>
  </si>
  <si>
    <t>11</t>
  </si>
  <si>
    <t>12</t>
  </si>
  <si>
    <t>13</t>
  </si>
  <si>
    <t>14</t>
  </si>
  <si>
    <t>14.1</t>
  </si>
  <si>
    <t>14.2</t>
  </si>
  <si>
    <t>14.3</t>
  </si>
  <si>
    <t>14.4</t>
  </si>
  <si>
    <t>15</t>
  </si>
  <si>
    <t>16</t>
  </si>
  <si>
    <t>17</t>
  </si>
  <si>
    <t>18</t>
  </si>
  <si>
    <t>20</t>
  </si>
  <si>
    <t>22</t>
  </si>
  <si>
    <t>23</t>
  </si>
  <si>
    <t>24</t>
  </si>
  <si>
    <t>25</t>
  </si>
  <si>
    <t>Прочие обязательства</t>
  </si>
  <si>
    <t>Итого обязательства:</t>
  </si>
  <si>
    <t>4.1</t>
  </si>
  <si>
    <t>5.1</t>
  </si>
  <si>
    <t>Учитываемый объем (%)</t>
  </si>
  <si>
    <t>Сумма к расчету</t>
  </si>
  <si>
    <t>Приложение 1 к Инструкции о перечне, формах и сроках представления финансовой отчетности отдельными финансовыми организациями</t>
  </si>
  <si>
    <t>Форма № 1</t>
  </si>
  <si>
    <t>( в тысячах казахстанских тенге)</t>
  </si>
  <si>
    <t>Код строки</t>
  </si>
  <si>
    <t>Денежные средства и эквиваленты денежных средств</t>
  </si>
  <si>
    <t>Аффинированные драгоценные металлы</t>
  </si>
  <si>
    <t>4</t>
  </si>
  <si>
    <t>Дебиторская задолженность</t>
  </si>
  <si>
    <t>8</t>
  </si>
  <si>
    <t>Операция «обратное РЕПО»</t>
  </si>
  <si>
    <t>Вклады размещенные (за вычетом резервов на обесценение)</t>
  </si>
  <si>
    <t>Инвестиционное имущество</t>
  </si>
  <si>
    <t>Инвестиции в капитал других юридических лиц и субординированный долг</t>
  </si>
  <si>
    <t>Долгосрочные активы (выбывающие группы), предназначенные для продажи</t>
  </si>
  <si>
    <t>Нематериальные активы (за вычетом амортизации и убытков от обесценения)</t>
  </si>
  <si>
    <t>Основные средства (за вычетом амортизации и убытков от обесценения)</t>
  </si>
  <si>
    <t xml:space="preserve">Итого активы: </t>
  </si>
  <si>
    <t>Операция «РЕПО»</t>
  </si>
  <si>
    <t>Кредиторская задолженность</t>
  </si>
  <si>
    <t>Субординированный долг</t>
  </si>
  <si>
    <t>32</t>
  </si>
  <si>
    <t>33</t>
  </si>
  <si>
    <t>34</t>
  </si>
  <si>
    <t>Собственный капитал</t>
  </si>
  <si>
    <t>Уставный капитал</t>
  </si>
  <si>
    <t xml:space="preserve">      простые акции</t>
  </si>
  <si>
    <t xml:space="preserve">      привилегированные акции </t>
  </si>
  <si>
    <t>Прочие резервы</t>
  </si>
  <si>
    <t xml:space="preserve">Нераспределенная прибыль (непокрытый убыток):           </t>
  </si>
  <si>
    <t xml:space="preserve">     предыдущих лет</t>
  </si>
  <si>
    <t xml:space="preserve">     отчетного периода</t>
  </si>
  <si>
    <t xml:space="preserve">Итого капитал: </t>
  </si>
  <si>
    <t/>
  </si>
  <si>
    <t>Приложение 4</t>
  </si>
  <si>
    <t>форма 4</t>
  </si>
  <si>
    <t>Отчет об изменениях в  капитале</t>
  </si>
  <si>
    <t xml:space="preserve">            (в тысячах казахстанских тенге)</t>
  </si>
  <si>
    <t>Капитал родительской организации</t>
  </si>
  <si>
    <t>Доля меньшинства</t>
  </si>
  <si>
    <t>Итого капитал</t>
  </si>
  <si>
    <t>Нераспределенная прибыль (убыток)</t>
  </si>
  <si>
    <t>Сальдо на начало предыдущего периода</t>
  </si>
  <si>
    <t>Изменения в учетной политике и корректировка ошибок</t>
  </si>
  <si>
    <t>Пересчитанное сальдо на начало предыдущего периода</t>
  </si>
  <si>
    <t>Переоценка основных средств</t>
  </si>
  <si>
    <t>Изменение стоимости ценных бумаг, имеющихся в наличии для продажи</t>
  </si>
  <si>
    <t>Хеджирование денежных потоков</t>
  </si>
  <si>
    <t>Прибыль (убыток) от прочих операций</t>
  </si>
  <si>
    <t>Прибыль (убыток), признанная/ый непосредственно в самом капитале</t>
  </si>
  <si>
    <t>Прибыль (убыток) за период</t>
  </si>
  <si>
    <t>Всего прибыль (убыток) за период</t>
  </si>
  <si>
    <t>Дивиденды</t>
  </si>
  <si>
    <t>Эмиссия акций (вклады и паи учредителей)</t>
  </si>
  <si>
    <t>Выкупленные акции (вклады и паи учредителей)</t>
  </si>
  <si>
    <t>Внутренние переводы</t>
  </si>
  <si>
    <t>изменение накопленной переоценки основных средств</t>
  </si>
  <si>
    <t>формирование резервного капитала</t>
  </si>
  <si>
    <t>Прочие операции</t>
  </si>
  <si>
    <t>Сальдо на начало отчетного периода</t>
  </si>
  <si>
    <t>Пересчитанное сальдо на начало отчетного периода</t>
  </si>
  <si>
    <t>изменение</t>
  </si>
  <si>
    <t xml:space="preserve">накопленной переоценки основных средств </t>
  </si>
  <si>
    <t xml:space="preserve">формирование резервного капитала </t>
  </si>
  <si>
    <t xml:space="preserve">Прочие операции </t>
  </si>
  <si>
    <t>Сальдо на конец отчетного периода</t>
  </si>
  <si>
    <t xml:space="preserve">Приложение 3 </t>
  </si>
  <si>
    <t>форма 3</t>
  </si>
  <si>
    <t>Наименование статей</t>
  </si>
  <si>
    <t xml:space="preserve">За отчетный период </t>
  </si>
  <si>
    <t>За предыдущий период</t>
  </si>
  <si>
    <t>(Увеличение) уменьшение в операционных активах:</t>
  </si>
  <si>
    <t>Увеличение (уменьшение) в операционных обязательствах:</t>
  </si>
  <si>
    <t xml:space="preserve">Увеличение (уменьшение) денег от операционной деятельности                                            </t>
  </si>
  <si>
    <t>Инвестиции в капитал других юридических лиц</t>
  </si>
  <si>
    <t>Прочие поступления и платежи</t>
  </si>
  <si>
    <t>Выпуск акций</t>
  </si>
  <si>
    <t xml:space="preserve">Итого чистое увеличение (уменьшение) денег за отчетный период </t>
  </si>
  <si>
    <t>Остаток денег на начало периода</t>
  </si>
  <si>
    <t xml:space="preserve">Остаток денег на конец периода </t>
  </si>
  <si>
    <t>Телефон +7 727 3573177</t>
  </si>
  <si>
    <t>фт</t>
  </si>
  <si>
    <t>Исполнитель                 _____________________       Ержуманова Н.Б.</t>
  </si>
  <si>
    <t>Главный бухгалтер          ___________________   Сейдахметова Б.Е.</t>
  </si>
  <si>
    <t>Отчет о движении денег (прямой метод)</t>
  </si>
  <si>
    <t>Движение денег от операционной деятельности</t>
  </si>
  <si>
    <t>Увеличение/уменьшение вкладов, размещенных со сроком погашения более трех месяцев</t>
  </si>
  <si>
    <t>Увеличение/уменьшение предоставленных займов и финансовой аренды</t>
  </si>
  <si>
    <t>Увеличение торговых ценных бумаг</t>
  </si>
  <si>
    <t>Уменьшение торговых ценных бумаг</t>
  </si>
  <si>
    <t>Увеличение ценных бумаг, имеющихся в наличии для продажи</t>
  </si>
  <si>
    <t>Уменьшение ценных бумаг, имеющихся в наличии для продажи</t>
  </si>
  <si>
    <t>Увеличение/уменьшение требований по операции" обратное РЕПО"</t>
  </si>
  <si>
    <t>Увеличение/уменьшение требований к клиентам</t>
  </si>
  <si>
    <t>Увеличение/уменьшение дивидендов</t>
  </si>
  <si>
    <t>Увеличение/уменьшение вкладов, привлеченных</t>
  </si>
  <si>
    <t>Увеличение/уменьшение обязательств по операции "РЕПО"</t>
  </si>
  <si>
    <t>Увеличение/уменьшение обязательств перед клиентами</t>
  </si>
  <si>
    <t>Увеличение/уменьшение от прочей операционной деятельности</t>
  </si>
  <si>
    <t>Налог на прибыль уплаченный</t>
  </si>
  <si>
    <t>Итого увеличение/уменьшение денег от операционной деятельности после налогообложения</t>
  </si>
  <si>
    <t>Движение денежных средств от инвестиционной деятельности</t>
  </si>
  <si>
    <t>Покупка/продажа ценных бумаг, удерживаемых до погашения</t>
  </si>
  <si>
    <t>Покупка/продажа основных средств и нематериальных активов</t>
  </si>
  <si>
    <t>Прочие</t>
  </si>
  <si>
    <t>Итого увеличение/уменьшение денег от инвестиционной деятельности</t>
  </si>
  <si>
    <t>Движение денежных средств от финансовой деятельности</t>
  </si>
  <si>
    <t>Увеличение/уменьшение займов полученных</t>
  </si>
  <si>
    <t>Поступление/погашение от выпущенных долговых обязательств</t>
  </si>
  <si>
    <t>Приобретение/погашение собственных акций</t>
  </si>
  <si>
    <t>Выплаченные дивиденды</t>
  </si>
  <si>
    <t>Итого увеличение/уменьшение денег от финансовой деятельности</t>
  </si>
  <si>
    <t>Влияние обменных курсов на денежные средства и их эквиваленты</t>
  </si>
  <si>
    <t>вознаграждения по вкладам в БВУ</t>
  </si>
  <si>
    <t>комиссионного дохода про брокерской и дилерской деятельности</t>
  </si>
  <si>
    <t>комиссионного дохода от управления активами</t>
  </si>
  <si>
    <t>прочих доходов</t>
  </si>
  <si>
    <t>в том числе :</t>
  </si>
  <si>
    <t>вознаграждения по торговым ценным бумагам</t>
  </si>
  <si>
    <t>вознаграждения по ценным бумагам, имеющихся в наличии для продажи</t>
  </si>
  <si>
    <t>вознаграждения по операциям обратное РЕПО</t>
  </si>
  <si>
    <t>доходов от покупки-продажи ценных бумаг</t>
  </si>
  <si>
    <t>Поступление денег в виде процентного и комиссионного вознаграждения</t>
  </si>
  <si>
    <t>Выбытие денег в виде процентного и комиссионного вознаграждения</t>
  </si>
  <si>
    <t xml:space="preserve">в виде вознаграждения по полученным займам </t>
  </si>
  <si>
    <t>в виде вознаграждения по операциям РЕПО</t>
  </si>
  <si>
    <t>в виде комиссионного вознаграждения по услугам фондовой биржи</t>
  </si>
  <si>
    <t>в виде комиссионного вознаграждения по услугам иных профессиональных участников рынка ЦБ</t>
  </si>
  <si>
    <t>в виде комиссионного вознаграждения по кастодиальному обслуживанию</t>
  </si>
  <si>
    <t>в виде комиссионного вознаграждения по услугам банка</t>
  </si>
  <si>
    <t>№     п/п</t>
  </si>
  <si>
    <t>Основные средства управляющего инвестиционным портфелем в виде недвижимого имущества в сумме, не превышающей пяти процентов от суммы активов по балансу УИП1 или УИП2</t>
  </si>
  <si>
    <t>Дебиторская задолженность (за вычетом резервов на возможные потери) организаций, не являющихся аффилиированными лицами по отношению к УИП1 или УИП2, за вычетом дебиторской задолженности работников и других лиц, не просроченная по условиям договора, в сумме, не превышающей десяти процентов от суммы активов по балансу УИП1 или УИП2</t>
  </si>
  <si>
    <t>деньги в кассе, не более десяти процентов от суммы активов по балансу УИП1 или УИП2</t>
  </si>
  <si>
    <t>Акции юридических лиц, не отнесенные к акциям, указанным в признаке 8020 настоящего приложения, имеющие рейтинг не ниже «В-»</t>
  </si>
  <si>
    <t>Коэффициент достаточности собственного капитала ((строка 26-строка 27)/строка 28) не менее 1</t>
  </si>
  <si>
    <t>Вклады в банках второго уровня Республики Казахстан с учетом сумм основного долга и начисленного вознаграждения, за вычетом резервов на возможные потери, при условии, что данные банки - эмитенты включены в соответствующие секторы «акции» официального списка фондовой биржи</t>
  </si>
  <si>
    <t>Акции юридических лиц, не являющихся аффилиированными лицами по отношению к УИП1 или УИП2, включенные в официальный список фондовой биржи, соответствующие требованиям категории «премиум» сектора «акции» площадки «Основная» официального списка фондовой биржи, или акции юридических лиц, находящиеся в представительском списке индекса фондовой биржи, за вычетом резервов на возможные потери</t>
  </si>
  <si>
    <t>Негосударственные долговые ценные бумаги, имеющие рейтинговую оценку ниже уровня, указанного в признаках 8022 и 8023 настоящего приложения, а также не имеющего рейтинговую оценку, включенные в сектор «долговые ценные бумаги» площадки «Основная» официального списка фондовой биржи (с учетом сумм основного долга и начисленного вознаграждения), за вычетом резервов на возможные потери;</t>
  </si>
  <si>
    <t>Депозитарные расписки, базовым активом которых являются акции юридических лиц, включенные в категорию «премиум» сектора «акции» площадки «Основная» официального списка фондовой биржи, или акции юридических лиц, находящиеся в представительском списке индекса фондовой биржи, за вычетом резервов на возможные потери</t>
  </si>
  <si>
    <t>Телефон +7 727 3573177 (3304)</t>
  </si>
  <si>
    <t>Ценные бумаги, учитываемые по справедливой стоимости через прочий совокупный доход</t>
  </si>
  <si>
    <t>Ценные бумаги, учитываемые по амортизированной стоимости (за вычетом резервов на обесценение)</t>
  </si>
  <si>
    <t xml:space="preserve">    резервы переоценки ценных бумаг, учитываемых по справедливой стоимости через прочий совокупный доход</t>
  </si>
  <si>
    <t xml:space="preserve">    резервы переоценки стомости займов, учитываемых через прочий совокупный доход</t>
  </si>
  <si>
    <t>40.3</t>
  </si>
  <si>
    <t>Итого капитал и обязательства (стр.36+стр.43):</t>
  </si>
  <si>
    <t xml:space="preserve">Деньги - всего (сумма строк 1.1.-1.7.), в том числе: </t>
  </si>
  <si>
    <t>деньги в кассе (не более десяти процентов от суммы активов по балансу управляющего инвестиционным портфелем</t>
  </si>
  <si>
    <t>деньги на текущих счетах в банках второго уровня Республики Казахстан, указанные в строках 2 и 3 настоящего приложения</t>
  </si>
  <si>
    <t>собственные деньги на счетах в клиринговой организации, являющиеся гарантийными, маржевыми взносами управляющего инвестиционным портфелем</t>
  </si>
  <si>
    <t>деньги на счетах в организациях-нерезидентах Республики Казахстан, осуществляющих функции, установленные пунктом 1 статьи 59 Закона Республики Казахстан от 2 июля 2003 года «О рынке ценных бумаг», имеющих долгосрочную кредитную рейтинговую оценку не ниже «ВВВ» по международной шкале агентства Standard &amp; Poor's или рейтинг аналогичного уровня одного из других рейтинговых агентств</t>
  </si>
  <si>
    <t>деньги на счетах в организациях-нерезидентах Республики Казахстан, являющихся членом Международной ассоциации по вопросам обслуживания ценных бумаг (International Securities Services Association)</t>
  </si>
  <si>
    <t>Вклады в банках второго уровня Республики Казахстан (с учетом сумм основного долга и начисленного вознаграждения), за вычетом резервов на возможные потери, при условии, что данные банки являются эмитентами, включенными в категорию «премиум» сектора «акции» площадки «Основная» официального списка фондовой биржи, или эмитентами, акции которых находятся в представительском списке индекса фондовой биржи</t>
  </si>
  <si>
    <t>Акции юридических лиц Республики Казахстан, имеющих рейтинговую оценку не ниже «ВВ-» по международной шкале агентства Standard &amp; Poor’s или рейтинг аналогичного уровня одного из других рейтинговых агентств, или рейтинговую оценку не ниже «kzBB-» по национальной шкале Standard &amp; Poor's, или рейтинг аналогичного уровня по национальной шкале одного из других рейтинговых агентств</t>
  </si>
  <si>
    <t>Акции юридических лиц, включенные в официальный список фондовой биржи, соответствующие требованиям категории «премиум» сектора «акции» площадки «Основная» официального списка фондовой биржи, или акции юридических лиц, находящиеся в представительском списке индекса фондовой биржи</t>
  </si>
  <si>
    <t>Негосударственные долговые ценные бумаги юридических лиц Республики Казахстан, выпущенные в соответствии с законодательством Республики Казахстан и других государств, имеющие рейтинговую оценку не ниже «ВВ-» по международной шкале агентства Standard &amp; Poor's или рейтинг аналогичного уровня одного из других рейтинговых агентств, или рейтинговую оценку не ниже «kzBB-» по национальной шкале Standard &amp; Poor's, или рейтинг аналогичного уровня по национальной шкале одного из других рейтинговых агентств (с учетом сумм основного долга и начисленного вознаграждения), за вычетом резервов на возможные потери</t>
  </si>
  <si>
    <t>Негосударственные долговые ценные бумаги юридических лиц Республики Казахстан, выпущенные в соответствии с законодательством Республики Казахстан и других государств, имеющие рейтинговую оценку от «В+» до «В-» по международной шкале агентства Standard &amp; Poor's или рейтинг аналогичного уровня одного из других рейтинговых агентств, или рейтинговую оценку от «kzB+» до «kzB-» по национальной шкале Standard &amp; Poor's, или рейтинг аналогичного уровня по национальной шкале одного из других рейтинговых агентств (с учетом сумм основного долга и начисленного вознаграждения), за вычетом резервов на возможные потери</t>
  </si>
  <si>
    <t>Негосударственные долговые ценные бумаги, имеющие рейтинговую оценку ниже уровня, указанного в строке 10 настоящего приложения, а также не имеющие рейтинговую оценку, включенные в сектор «долговые ценные бумаги» площадки «Основная» официального списка фондовой биржи (с учетом сумм основного долга и начисленного вознаграждения), за вычетом резервов на возможные потери</t>
  </si>
  <si>
    <t>Акции иностранных эмитентов, имеющих рейтинговую оценку не ниже «ВВВ-» по международной шкале агентства Standard &amp; Poor's или рейтинг аналогичного уровня одного из других рейтинговых агентств (с учетом сумм основного долга и начисленного вознаграждения)</t>
  </si>
  <si>
    <t>Депозитарные расписки, базовым активом которых являются акции иностранных эмитентов, имеющих рейтинговую оценку не ниже «ВВВ-» по международной шкале агентства Standard &amp; Poor's или рейтинг аналогичного уровня одного из других рейтинговых агентств</t>
  </si>
  <si>
    <t>Депозитарные расписки, базовым активом которых являются акции эмитентов Республики Казахстан, имеющих рейтинговую оценку не ниже «ВВ-» по международной шкале агентства Standard &amp; Poor's или рейтинг аналогичного уровня одного из других рейтинговых агентств, или рейтинговую оценку не ниже «kzBB-» по национальной шкале Standard &amp; Poor's, или рейтинг аналогичного уровня по национальной шкале одного из других рейтинговых агентств</t>
  </si>
  <si>
    <t>Депозитарные расписки, базовым активом которых являются акции юридических лиц, соответствующие требованиям категории «премиум» сектора «акции» площадки «Основная» официального списка фондовой биржи, или акции юридических лиц, находящиеся в представительском списке индекса фондовой биржи</t>
  </si>
  <si>
    <t>Акции организаторов торгов с ценными бумагами и иных юридических лиц, являющихся частью инфраструктуры рынка ценных бумаг, акционерами которых являются профессиональные участники рынка ценных бумаг</t>
  </si>
  <si>
    <t>Дебиторская задолженность (за вычетом резервов на возможные потери) организаций, не являющихся аффилированными лицами по отношению к управляющему инвестиционным портфелем, за вычетом дебиторской задолженности работников и других лиц, не просроченная по условиям договора, в сумме, не превышающей 10 (десять) процентов от суммы активов по балансу управляющего инвестиционным портфелем</t>
  </si>
  <si>
    <t>Основные средства управляющего инвестиционным портфелем в виде недвижимого имущества в сумме, не превышающей 5 (пять) процентов от суммы активов по балансу управляющего инвестиционным портфелем</t>
  </si>
  <si>
    <t>Паи всего, в том числе:</t>
  </si>
  <si>
    <t xml:space="preserve">паи Exchange Traded Funds, ценообразование по которым привязано к следующим расчетным показателям (индексам) (за вычетом резерва по сомнительным долгам):
САС 40 (Compagnie des Agents de Change 40 Index);
DAX (Deutscher Aktienindex);
DJIA (Dow Jones Industrial Average);
ENXT 100 (Euronext 100);
FTSE 100 (Financial Times Stock Exchange 100 Index);
MSCI World Index (Morgan Stanley Capital International World Index);
NIKKEI - 225 (NIKKEI - 225 Index);
S&amp;P 500 (Standard and Poor's 500 Index);
TOPIX (Tokyo Price Index);
HSI (Hang Seng Index)
</t>
  </si>
  <si>
    <t>паи Exchange Traded Funds (ETF), Exchange Traded Commodities (ETC), Exchange Traded Notes (ETN), имеющие рейтинговую оценку «5 звезд» рейтингового агентства Morningstar, за вычетом резерва по сомнительным долгам</t>
  </si>
  <si>
    <t xml:space="preserve">Итого ликвидные активы (сумма строк 1-24) </t>
  </si>
  <si>
    <t>Коэффициент ликвидности (Кл) (строка 25/строка 26)</t>
  </si>
  <si>
    <t xml:space="preserve">Негосударственные долговые ценные бумаги юридических лиц Республики Казахстан, выпущенные в соответствии с законодательством Республики Казахстан и других государств, включенные в сектор «долговые ценные бумаги» площадки «Альтернативная» официального списка фондовой биржи (с учетом сумм основного долга и начисленного вознаграждения), за вычетом резервов на возможные потери, соответствующие следующим требованиям: 
государственная регистрация эмитента долговых ценных бумаг осуществлена не менее чем за два года до дня подачи заявления о включении его ценных бумаг в официальный список фондовой биржи;
эмитент долговых ценных бумаг составляет финансовую отчетность в соответствии с международными стандартами финансовой отчетности (International Financial Reporting Standards - IFRS) или стандартами финансовой отчетности, действующими в Соединенных Штатах Америки (General Accepted Accounting Principles - GAAP);
аудит финансовой отчетности эмитента долговых ценных бумаг производится одной из аудиторских организаций, входящих в перечень признаваемых фондовой биржей аудиторских организаций;
финансовая отчетность эмитента долговых ценных бумаг, подтвержденная аудиторским отчетом, представлялась не менее, чем за два завершенных финансовых года;
собственный капитал эмитента долговых ценных бумаг составляет сумму, эквивалентную не менее двум миллионам пятидесяти тысячекратному размеру месячного расчетного показателя, установленному законом о республиканском бюджете на соответствующий финансовый год, согласно финансовой отчетности на последнюю отчетную дату, подтвержденной аудиторским отчетом;
чистая прибыль эмитента долговых ценных бумаг за один год из двух последних лет составляет сумму, эквивалентную не менее восьмидесяти пяти тысяч шестисоткратному размеру месячного расчетного показателя, установленному законом о республиканском бюджете на соответствующий финансовый год, согласно финансовой отчетности на последнюю отчетную дату, подтвержденной аудиторским отчетом;
объем продаж эмитента долговых ценных бумаг - нефинансовой организации, за исключением лизинговой организации и кредитного товарищества, по основной деятельности за каждый из двух последних лет по данным финансовой отчетности, подтвержденной аудиторским отчетом, составляет сумму, эквивалентную не менее двум миллионам пятидесяти тысячекратному размеру месячного расчетного показателя, установленному законом о республиканском бюджете на соответствующий финансовый год;
наличие кодекса корпоративного управления, утвержденного общим собранием акционеров эмитента долговых ценных бумаг;
наличие маркет-мейкера по долговым ценным бумагам во время нахождения данных ценных бумаг в официальном списке фондовой биржи;
в учредительных документах эмитента долговых ценных бумаг и (или) проспекте выпуска эмиссионных ценных бумаг не содержатся нормы, которые ущемляют или ограничивают права собственников ценных бумаг на их отчуждение (передачу)
</t>
  </si>
  <si>
    <t>И.о. председателя Правления  _____________________ Темирханов М.Р.</t>
  </si>
  <si>
    <t>И.о. председателя Правления  ___________________ Темирханов М.Р.</t>
  </si>
  <si>
    <t>Главный бухгалтер                        ___________________   Сейдахметова Б.Е.</t>
  </si>
  <si>
    <t>Исполнитель                                 _____________________  Ержуманова Н.Б.</t>
  </si>
  <si>
    <t xml:space="preserve"> по состоянию на "01" января 2019 года</t>
  </si>
  <si>
    <t xml:space="preserve"> дата 10.01.2019 г.</t>
  </si>
  <si>
    <t xml:space="preserve"> дата 09.01.2019 г.</t>
  </si>
  <si>
    <t>Первый руководитель _____________________ Аюпов Т. Ж.</t>
  </si>
  <si>
    <t xml:space="preserve"> по состоянию на "01" августа 2019 года</t>
  </si>
  <si>
    <t>Исполнитель                              _____________________  Ержуманова Н. Б.</t>
  </si>
  <si>
    <t>Главный бухгалтер                   _____________________   Антонова Н. А.</t>
  </si>
  <si>
    <t>Председатель Правления  _____________________ Аюпов Т. Ж.</t>
  </si>
  <si>
    <t xml:space="preserve"> дата 06.09.2019 г.</t>
  </si>
  <si>
    <t xml:space="preserve"> по состоянию на "01" января 2020 года</t>
  </si>
  <si>
    <t>Главный бухгалтер          ___________________   Сейдахметова Б. Е.</t>
  </si>
  <si>
    <t>Исполнитель                 ______________________  Исмаилова Г. Е.</t>
  </si>
  <si>
    <t xml:space="preserve"> дата 15.01.2020 г.</t>
  </si>
  <si>
    <t>16.1.1</t>
  </si>
  <si>
    <t>№ 1 нысан</t>
  </si>
  <si>
    <t xml:space="preserve">     'Казақстан Халық Банкінің еншілес ұйымы "Halyk Finance" акционерлік қоғамы </t>
  </si>
  <si>
    <t>Баптың атауы</t>
  </si>
  <si>
    <t>Жол коды</t>
  </si>
  <si>
    <t>(мың теңгемен)</t>
  </si>
  <si>
    <t>Активтер</t>
  </si>
  <si>
    <t>Ақша құралдары және ақша құралдарының баламалары</t>
  </si>
  <si>
    <t>олардың ішінде:</t>
  </si>
  <si>
    <t>кассадағы қолма-қол ақша</t>
  </si>
  <si>
    <t>банктердегі және банк операцияларының жекелеген түрлерін жүзеге асыратын ұйымдардағы шоттардағы ақша</t>
  </si>
  <si>
    <t>Тазартылған қымбат металдар</t>
  </si>
  <si>
    <t>Орналастырылған салымдар (құнсыздануға арналған резервтерді шегергенде)</t>
  </si>
  <si>
    <t>оның ішінде:</t>
  </si>
  <si>
    <t>есептелген, бірақ алынбаған сыйақы түріндегі кірістер</t>
  </si>
  <si>
    <t>«Кері РЕПО» операциясы</t>
  </si>
  <si>
    <t xml:space="preserve">Өзгеруі пайданың немесе зиянның қүрамында көрсетілетін әділ құн бойынша бағаланатын бағалы қағаздар  </t>
  </si>
  <si>
    <t xml:space="preserve">Өзге жиынтық кіріс арқылы әділ құны бойынша есепке алынатын бағалы қағаздар  </t>
  </si>
  <si>
    <t>Амортизацияланған құны бойынша есепке алынатын бағалы қағаздар (құнсыздануға арналған резервтерді шегергенде)</t>
  </si>
  <si>
    <t>Инвестициялық мүлік</t>
  </si>
  <si>
    <t>Басқа заңды тұлғалардың капиталына инвестициялар және реттелген борыш</t>
  </si>
  <si>
    <t>Қорлар</t>
  </si>
  <si>
    <t>Сатуға арналған ұзақ мерзімді активтер (шығарылатын топтар)</t>
  </si>
  <si>
    <t>Материалдық емес активтер (амортизацияны және құнсызданудан болған зияндарды шегергенде)</t>
  </si>
  <si>
    <t>Дебиторлық берешек</t>
  </si>
  <si>
    <t>Алуға есептелген комиссиялық сыйақылар</t>
  </si>
  <si>
    <t>кеңес беру қызметтерінен, оның ішінде:</t>
  </si>
  <si>
    <t>үлестес тұлғаларға</t>
  </si>
  <si>
    <t>басқа клиенттерге</t>
  </si>
  <si>
    <t>облигацияларды ұстаушылар өкілінің қызметтерінен</t>
  </si>
  <si>
    <t>андеррайтер қызметтерінен</t>
  </si>
  <si>
    <t>брокерлық қызметтерден</t>
  </si>
  <si>
    <t>активтерді басқарудан</t>
  </si>
  <si>
    <t>маркет-мейкер қызметтерінен</t>
  </si>
  <si>
    <t>зейнетақы активтерінен</t>
  </si>
  <si>
    <t>басқалар</t>
  </si>
  <si>
    <t>Туынды қаржы құралдары</t>
  </si>
  <si>
    <t>фьючерс мәмілесі бойынша талаптар</t>
  </si>
  <si>
    <t>форвард мәмілесі бойынша талаптар</t>
  </si>
  <si>
    <t>опцион мәмілесі бойынша талаптар</t>
  </si>
  <si>
    <t>своп мәмілесі бойынша талаптар</t>
  </si>
  <si>
    <t>Ағымдағы салық талабы</t>
  </si>
  <si>
    <t>Кейінге қалдырылған салық талабы</t>
  </si>
  <si>
    <t>Берілген аванстар және алдын ала төлемдер</t>
  </si>
  <si>
    <t>Басқа активтер</t>
  </si>
  <si>
    <t>Активтер жиынтығы</t>
  </si>
  <si>
    <t>Активтер (амортизацияны және құнсызданудан болған зияндарды шегергенде)</t>
  </si>
  <si>
    <t>Міндеттемелер</t>
  </si>
  <si>
    <t>«РЕПО» операциясы</t>
  </si>
  <si>
    <t>Шығарылған борыштық бағалы қағаздар</t>
  </si>
  <si>
    <t>Алынған қарыздар</t>
  </si>
  <si>
    <t>Реттелген борыш</t>
  </si>
  <si>
    <t>Резервтер</t>
  </si>
  <si>
    <t>Акционерлермен есеп айырысулар (дивидендтер бойынша)</t>
  </si>
  <si>
    <t>Кредиторлық берешек</t>
  </si>
  <si>
    <t>Төлеуге есептелген комиссиялық шығыстар</t>
  </si>
  <si>
    <t>аударым операциялары бойынша</t>
  </si>
  <si>
    <t>клиринг операциялары бойынша</t>
  </si>
  <si>
    <t>кассалық операциялары бойынша</t>
  </si>
  <si>
    <t>сейфтік операциялар бойынша</t>
  </si>
  <si>
    <t>банкноттарды, монеталар мен құндылықтарды инкассациялау бойынша</t>
  </si>
  <si>
    <t>сенімгерлік операциялары бойынша</t>
  </si>
  <si>
    <t>қор биржасының қызметтері бойынша</t>
  </si>
  <si>
    <t>кастодиандық қызмет көрсету бойынша</t>
  </si>
  <si>
    <t>брокерлік қызметтер бойынша</t>
  </si>
  <si>
    <t>орталық депозитарий қызметтері бойынша</t>
  </si>
  <si>
    <t>бағалы қағаздар нарығының басқа кәсіби қатысушыларының қызметтері бойынша</t>
  </si>
  <si>
    <t>фьючерс мәмілесі бойынша міндеттемелер</t>
  </si>
  <si>
    <t>форвард мәмілесі бойынша міндеттемелер</t>
  </si>
  <si>
    <t>опцион мәмілесі бойынша міндеттемелер</t>
  </si>
  <si>
    <t>своп мәмілесі бойынша міндеттемелер</t>
  </si>
  <si>
    <t>Ағымдағы салық міндеттемесі</t>
  </si>
  <si>
    <t>Кейінге қалдырылған салық міндеттемесі</t>
  </si>
  <si>
    <t>Алынған аванстар</t>
  </si>
  <si>
    <t>Қызметкерлерге сыйақылар бойынша міндеттемелер</t>
  </si>
  <si>
    <t>Басқа міндеттемелер</t>
  </si>
  <si>
    <t>Міндеттемелер жиынтығы</t>
  </si>
  <si>
    <t>Меншікті капитал</t>
  </si>
  <si>
    <t>Жарғылық капитал</t>
  </si>
  <si>
    <t>жай акциялар</t>
  </si>
  <si>
    <t>артықшылықты акциялар</t>
  </si>
  <si>
    <t>Сыйлықақылар (қосымша төленген капитал)</t>
  </si>
  <si>
    <t>Алынған капитал</t>
  </si>
  <si>
    <t>Резервтік капитал</t>
  </si>
  <si>
    <t>сату үшін қолда бар бағалы қағаздары қайта бағалау резервтері</t>
  </si>
  <si>
    <t>негізгі құрал-жабдықтарды қайта бағалауға резерв</t>
  </si>
  <si>
    <t>өзге жиынтық кіріс арқылы әділ құны бойынша есепке алынатын қарыздың құнын қайта бағалау резервтері</t>
  </si>
  <si>
    <t>Басқа резервтер</t>
  </si>
  <si>
    <t xml:space="preserve">алдыңғы жылдардың </t>
  </si>
  <si>
    <t>есепті кезеңнің</t>
  </si>
  <si>
    <t>Капитал жиынтығы</t>
  </si>
  <si>
    <t>Жалға алу міндеттемелер</t>
  </si>
  <si>
    <t>Сыйақы алуға байланысты кірістер</t>
  </si>
  <si>
    <t>орналастырылған салымдар бойынша</t>
  </si>
  <si>
    <t>сатып алынған бағалы қағаздар бойынша</t>
  </si>
  <si>
    <t>өзге жиынтық кіріс арқылы әділ құны бойынша есепке алынатын бағалы қағаздар бойынша</t>
  </si>
  <si>
    <t>өзге жиынтық кіріс арқылы әділ құны бойынша
есепке алынатын бағалы қағаздар портфеліндегі ак-
циялар бойынша дивидендтер түріндегі кірістер</t>
  </si>
  <si>
    <t>өзге жиынтық кіріс арқылы әділ құны бойынша
есепке алынатын бағалы қағаздар бойынша дисконт
амортизациясына байланысты кірістер</t>
  </si>
  <si>
    <t>өзгерістері пайданың немесе зиянның құрамында көрсетілетін әділ құн бойынша бағаланатын бағалы қағаздар бойынша</t>
  </si>
  <si>
    <t xml:space="preserve">өзгерістері пайданың немесе зиянның құрамында көрсетілетін әділ құн бойынша бағаланатын бағалы қағаздар
портфеліндегі акциялар бойынша дивидендтер түріндегі кірістер
</t>
  </si>
  <si>
    <t>әділ құн бойынша бағаланатын бағалы қағаздар бойынша дисконт амортизациясына байланысты кірістер</t>
  </si>
  <si>
    <t>амортизацияланған құны бойынша есепке алына-
тын бағалы қағаздар (құнсыздануға арналған ре-
зервтерді шегергенде) бойынша</t>
  </si>
  <si>
    <t>амортизацияланған құны бойынша есепке алына-
тын бағалы қағаздар бойынша дисконт амортизаци-
ясына байланысты кірістер</t>
  </si>
  <si>
    <t>«кері РЕПО» операциялары бойынша</t>
  </si>
  <si>
    <t>сыйақы алуға байланысты басқа кірістер</t>
  </si>
  <si>
    <t>Комиссиялық сыйақылар</t>
  </si>
  <si>
    <t>кеңес беру қызметтерінен</t>
  </si>
  <si>
    <t>брокерлік қызметтерден</t>
  </si>
  <si>
    <t>басқа қызметтерден</t>
  </si>
  <si>
    <t xml:space="preserve">Қаржы активтерін сатып алу-сатудан түскен кірістер </t>
  </si>
  <si>
    <t xml:space="preserve">Өзгерістері пайда немесе шығынның құрамында көрсетілетін әділ құны бойынша бағаланатын қаржы активтері құнының өзгеруінен түскен кірістер </t>
  </si>
  <si>
    <t>Шетел валютасымен операциялардан түскен кірістер</t>
  </si>
  <si>
    <t>Шетел валютасын қайта бағалаудан түскен кірістер</t>
  </si>
  <si>
    <t>Заңды тұлғалардың капиталына қатысуға байланысты кірістер</t>
  </si>
  <si>
    <t>Активтерді сатудан түскен кірістер</t>
  </si>
  <si>
    <t>Тазартылған бағалы металдармен операциялардан түскен кірістер</t>
  </si>
  <si>
    <t>Туынды қаржы құралдарымен операциялардан түскен кірістер</t>
  </si>
  <si>
    <t>фьючерс мәмілелері бойынша</t>
  </si>
  <si>
    <t>форвард мәмілелері бойынша</t>
  </si>
  <si>
    <t>опцион мәмілелері бойынша</t>
  </si>
  <si>
    <t>своп мәмілелері бойынша</t>
  </si>
  <si>
    <t>Бағалы қағаздар, салымдар, дебиторлық берешек және шартты міндеттемелер бойынша резервтерді қалпына келтіруден түскен кірістер</t>
  </si>
  <si>
    <t>Басқа кірістер</t>
  </si>
  <si>
    <t>Сыйақы төлеуге байланысты шығыстар</t>
  </si>
  <si>
    <t>алынған қарыздар бойынша</t>
  </si>
  <si>
    <t>шығарылған бағалы қағаздар бойынша</t>
  </si>
  <si>
    <t>«РЕПО» операциялары бойынша</t>
  </si>
  <si>
    <t>сыйақы төлеуге байланысты басқа шығыстар</t>
  </si>
  <si>
    <t>Комиссиялық шығыстар</t>
  </si>
  <si>
    <t xml:space="preserve">басқарушы агентке </t>
  </si>
  <si>
    <t xml:space="preserve">кастодиандық қызмет көрсету үшін </t>
  </si>
  <si>
    <t>қор биржасының қызметтері үшін</t>
  </si>
  <si>
    <t>тіркеушінің қызметтері үшін</t>
  </si>
  <si>
    <t>брокерлік қызметтер үшін</t>
  </si>
  <si>
    <t>басқа қызметтер үшін</t>
  </si>
  <si>
    <t>Сыйақы төлеуге байланысты емес қызметтен болған шығыстар</t>
  </si>
  <si>
    <t xml:space="preserve">аударым операцияларынан </t>
  </si>
  <si>
    <t xml:space="preserve">клиринг операцияларынан </t>
  </si>
  <si>
    <t xml:space="preserve">кассалық операциялардан </t>
  </si>
  <si>
    <t xml:space="preserve">сейфтік операциялардан </t>
  </si>
  <si>
    <t xml:space="preserve">инкассациядан </t>
  </si>
  <si>
    <t>Қаржы активтерін сатып алу-сатудан болған шығыстар</t>
  </si>
  <si>
    <t>Өзгерістері пайданың немесе зиянның құрамында көрсетілетін әділ құны бойынша бағаланатын қаржы активтері құнының өзгеруінен болған шығыстар</t>
  </si>
  <si>
    <t>Шетел валютасымен операциялардан болған шығыстар</t>
  </si>
  <si>
    <t>Шетел валютасын қайта бағалаудан болған шығыстар</t>
  </si>
  <si>
    <t>Заңды тұлғалардың капиталына қатысуға байланысты шығыстар</t>
  </si>
  <si>
    <t>Активтерді сатудан немесе өтеусіз беруден болған шығыстар</t>
  </si>
  <si>
    <t>Тазартылған бағалы металдармен операциялардан болған шығыстар</t>
  </si>
  <si>
    <t>Туынды қаржы құралдарымен операциялардан болған шығыстар</t>
  </si>
  <si>
    <t>Бағалы қағаздар, орналастырылған салымдар, дебиторлық берешек және шартты міндеттемелер бойынша резервтер құрудан болған шығыстар</t>
  </si>
  <si>
    <t>Операциялық шығыстар</t>
  </si>
  <si>
    <t>еңбекке ақы төлеу және іссапар шығыстары</t>
  </si>
  <si>
    <t>көлік шығыстары</t>
  </si>
  <si>
    <t>жалпы шаруашылық және әкімшілік шығыстар</t>
  </si>
  <si>
    <t>амортизациялық аударымдар</t>
  </si>
  <si>
    <t>корпоративтік табыс салығын қоспағанда, салықтар-
ды және бюджетке төленетін басқа да міндетті
төлемдерді төлеу бойынша шығыстар</t>
  </si>
  <si>
    <t>тұрақсыздық айыбы (айыппұл, өсімпұл)</t>
  </si>
  <si>
    <t>Басқа шығыстар</t>
  </si>
  <si>
    <t>Корпоративтік табыс салығы</t>
  </si>
  <si>
    <t>1.2.1</t>
  </si>
  <si>
    <t>1.2.1.1</t>
  </si>
  <si>
    <t>1.2.1.2</t>
  </si>
  <si>
    <t>1.2.2</t>
  </si>
  <si>
    <t>1.2.2.1</t>
  </si>
  <si>
    <t>1.2.2.2</t>
  </si>
  <si>
    <t>1.2.3</t>
  </si>
  <si>
    <t>1.2.3.1</t>
  </si>
  <si>
    <t>16.1.2</t>
  </si>
  <si>
    <t>16.6</t>
  </si>
  <si>
    <t>16.7</t>
  </si>
  <si>
    <t>16.8</t>
  </si>
  <si>
    <t>16.9</t>
  </si>
  <si>
    <t>17.1</t>
  </si>
  <si>
    <t>17.2</t>
  </si>
  <si>
    <t>17.3</t>
  </si>
  <si>
    <t>17.4</t>
  </si>
  <si>
    <t>30.5.</t>
  </si>
  <si>
    <t>30.6</t>
  </si>
  <si>
    <t>30.7</t>
  </si>
  <si>
    <t>30.8</t>
  </si>
  <si>
    <t>30.9</t>
  </si>
  <si>
    <t>30.10</t>
  </si>
  <si>
    <t>30.11</t>
  </si>
  <si>
    <t>31.1</t>
  </si>
  <si>
    <t>31.2</t>
  </si>
  <si>
    <t>31.3</t>
  </si>
  <si>
    <t>31.4</t>
  </si>
  <si>
    <t>39.1</t>
  </si>
  <si>
    <t>39.2</t>
  </si>
  <si>
    <t>47.1</t>
  </si>
  <si>
    <t>47.2</t>
  </si>
  <si>
    <t>Қосымша 16</t>
  </si>
  <si>
    <t>Есепті кезең үшін</t>
  </si>
  <si>
    <t>Ағымдағы жылдың басынан бастап кезең ішінде (өспелі қорытындымен)</t>
  </si>
  <si>
    <t>Өткен жылдың баламалы кезеңінде</t>
  </si>
  <si>
    <t>Өткен жылдың басынан бастап осыған баламалы кезеңде (өспелі қорытындымен)</t>
  </si>
  <si>
    <t xml:space="preserve">Кірістер жиынтығы </t>
  </si>
  <si>
    <t xml:space="preserve">Шығыстар жиынтығы </t>
  </si>
  <si>
    <t xml:space="preserve">Корпоративтік табыс салығын төлегенге дейінгі таза пайда (шығын) </t>
  </si>
  <si>
    <t xml:space="preserve">Корпоративтік табыс салығын төлегеннен кейінгі
таза пайда (шығын) </t>
  </si>
  <si>
    <t>Атауы:</t>
  </si>
  <si>
    <t>Қазақстан Халық БанкініңHalyk Finance" еншілес ұйымы " акционерлік қоғамы</t>
  </si>
  <si>
    <t>Телефон:</t>
  </si>
  <si>
    <t>Электрондық пошта мекенжайы:</t>
  </si>
  <si>
    <t>қолы, телефоны</t>
  </si>
  <si>
    <t>_______________</t>
  </si>
  <si>
    <t>Бас бухгалтер немесе есепке қол қоюға уәкілеттік берілген тұлға:</t>
  </si>
  <si>
    <t>тегі, аты, әкесінің аты (бар болса)</t>
  </si>
  <si>
    <t>Басшы немесе ол есепке қол қоюға уәкілеттік берген тұлға:</t>
  </si>
  <si>
    <r>
      <rPr>
        <sz val="10"/>
        <rFont val="Times New Roman"/>
        <family val="1"/>
        <charset val="204"/>
      </rPr>
      <t>87273394395</t>
    </r>
  </si>
  <si>
    <t>Байланыс телефоны:</t>
  </si>
  <si>
    <t>Күні:</t>
  </si>
  <si>
    <t>жыл</t>
  </si>
  <si>
    <t>87273394395</t>
  </si>
  <si>
    <t xml:space="preserve">Кезең ішіндегі таза пайда (шығын) жиынтығы </t>
  </si>
  <si>
    <t>Тоқтатылған қызметтен пайда (шығын)</t>
  </si>
  <si>
    <t>зейнетақы активтері бойынша инвестициялық кірістен (шығынынан)</t>
  </si>
  <si>
    <t>(ұйымның атауы)</t>
  </si>
  <si>
    <t>Есепті кезеңнің басында</t>
  </si>
  <si>
    <t>Есепті кезеңнің соңына</t>
  </si>
  <si>
    <t>ақша эквиваленттерінің баламалары</t>
  </si>
  <si>
    <t>Ескерту</t>
  </si>
  <si>
    <t xml:space="preserve">     'Казақстан Халық Банкінің    еншілес ұйымы "Halyk Finance" акционерлік қоғамы                                                                                                                                                            </t>
  </si>
  <si>
    <t>Мекен-жайы</t>
  </si>
  <si>
    <t>Алматы қ., Абай даңғылы, 109 B</t>
  </si>
  <si>
    <t>қолы, телефон</t>
  </si>
  <si>
    <t>Бас бухгалтер</t>
  </si>
  <si>
    <t>қолы</t>
  </si>
  <si>
    <t>Басшы немесе оның міндетін атқарушы тұлға</t>
  </si>
  <si>
    <t>Күні</t>
  </si>
  <si>
    <t xml:space="preserve">Бөлінбеген пайда (жабылмаған шығын)     </t>
  </si>
  <si>
    <t>зейнетақы активтері бойынша инвестициялық кірістен (шығын)</t>
  </si>
  <si>
    <t>Негізгі құралдар</t>
  </si>
  <si>
    <t>Джамышева Н.Н.</t>
  </si>
  <si>
    <t>Капитал мен міндеттемелердің жиынтығы</t>
  </si>
  <si>
    <t>Орындаушы                             _____________________  Акылбаева Г.Ж.</t>
  </si>
  <si>
    <t>1.2.1.2 жолында Шығыс құрамдас бөлігінің асып кетуіне байланысты нетто-қорытынды теріс болады.</t>
  </si>
  <si>
    <t>i.doskaliyeva@halykfinance.kz</t>
  </si>
  <si>
    <t>Доскалиева И.А.</t>
  </si>
  <si>
    <t>01.01.2026 жылғы жағдай бойынша бухгалтерлік баланыс</t>
  </si>
  <si>
    <t>01.01.2026 жылғы жағдай бойынша пайда мен шығындар туралы есеп 
"Қазақстан Халық банкінің еншілес ұйымы "Halyk Finance" акционерлік қоғамы 
(ұйымның атауы)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</si>
</sst>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_-* #,##0.00_р_._-;\-* #,##0.00_р_._-;_-* &quot;-&quot;??_р_._-;_-@_-"/>
    <numFmt numFmtId="165" formatCode="_(* #,##0.00_);_(* \(#,##0.00\);_(* &quot;-&quot;??_);_(@_)"/>
    <numFmt numFmtId="166" formatCode="_-* #,##0.0_р_._-;\-* #,##0.0_р_._-;_-* &quot;-&quot;??_р_._-;_-@_-"/>
    <numFmt numFmtId="167" formatCode="_-* #,##0.00[$€-1]_-;\-* #,##0.00[$€-1]_-;_-* &quot;-&quot;??[$€-1]_-"/>
    <numFmt numFmtId="168" formatCode="0.000_);[Red]\(0.000\)"/>
    <numFmt numFmtId="169" formatCode="&quot;£&quot;#,##0;\-&quot;£&quot;#,##0"/>
    <numFmt numFmtId="170" formatCode="_-* #,##0\ _р_._-;\-* #,##0\ _р_._-;_-* &quot;-&quot;\ _р_._-;_-@_-"/>
    <numFmt numFmtId="171" formatCode="_-* #,##0.00\ _р_._-;\-* #,##0.00\ _р_._-;_-* &quot;-&quot;??\ _р_._-;_-@_-"/>
    <numFmt numFmtId="172" formatCode="_-* #,##0\ _₽_-;\-* #,##0\ _₽_-;_-* &quot;-&quot;\ _₽_-;_-@_-"/>
    <numFmt numFmtId="173" formatCode="[$-407]dd\.mm\.yyyy;@"/>
  </numFmts>
  <fonts count="126" x14ac:knownFonts="1">
    <font>
      <sz val="10"/>
      <name val="Arial"/>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family val="2"/>
      <charset val="204"/>
    </font>
    <font>
      <sz val="10"/>
      <name val="Times New Roman"/>
      <family val="1"/>
    </font>
    <font>
      <b/>
      <sz val="10"/>
      <name val="Times New Roman"/>
      <family val="1"/>
    </font>
    <font>
      <i/>
      <sz val="10"/>
      <name val="Times New Roman"/>
      <family val="1"/>
    </font>
    <font>
      <sz val="10"/>
      <color indexed="8"/>
      <name val="Times New Roman"/>
      <family val="1"/>
      <charset val="204"/>
    </font>
    <font>
      <sz val="10"/>
      <name val="Arial Cyr"/>
      <charset val="204"/>
    </font>
    <font>
      <sz val="10"/>
      <name val="Times New Roman"/>
      <family val="1"/>
      <charset val="204"/>
    </font>
    <font>
      <sz val="10"/>
      <name val="Helv"/>
    </font>
    <font>
      <sz val="12"/>
      <name val="Times New Roman"/>
      <family val="1"/>
      <charset val="204"/>
    </font>
    <font>
      <sz val="8"/>
      <name val="Times New Roman"/>
      <family val="1"/>
      <charset val="204"/>
    </font>
    <font>
      <b/>
      <sz val="10"/>
      <name val="Times New Roman"/>
      <family val="1"/>
      <charset val="204"/>
    </font>
    <font>
      <b/>
      <sz val="8"/>
      <name val="Times New Roman"/>
      <family val="1"/>
      <charset val="204"/>
    </font>
    <font>
      <b/>
      <sz val="10"/>
      <color indexed="8"/>
      <name val="Times New Roman"/>
      <family val="1"/>
    </font>
    <font>
      <b/>
      <sz val="12"/>
      <name val="Times New Roman"/>
      <family val="1"/>
      <charset val="204"/>
    </font>
    <font>
      <b/>
      <sz val="12"/>
      <name val="Times New Roman"/>
      <family val="1"/>
    </font>
    <font>
      <sz val="12"/>
      <name val="Times New Roman"/>
      <family val="1"/>
    </font>
    <font>
      <sz val="8"/>
      <name val="Arial"/>
      <family val="2"/>
      <charset val="204"/>
    </font>
    <font>
      <sz val="11"/>
      <color indexed="8"/>
      <name val="Calibri"/>
      <family val="2"/>
      <charset val="204"/>
    </font>
    <font>
      <sz val="8"/>
      <color indexed="8"/>
      <name val="Arial"/>
      <family val="2"/>
      <charset val="204"/>
    </font>
    <font>
      <sz val="10"/>
      <color indexed="8"/>
      <name val="MS Sans Serif"/>
      <family val="2"/>
      <charset val="204"/>
    </font>
    <font>
      <b/>
      <sz val="10"/>
      <color indexed="8"/>
      <name val="Times New Roman"/>
      <family val="1"/>
      <charset val="204"/>
    </font>
    <font>
      <sz val="8"/>
      <name val="Arial"/>
      <family val="2"/>
    </font>
    <font>
      <sz val="8"/>
      <name val="Arial"/>
      <family val="2"/>
      <charset val="204"/>
    </font>
    <font>
      <b/>
      <sz val="10"/>
      <color indexed="8"/>
      <name val="Arial"/>
      <family val="2"/>
      <charset val="204"/>
    </font>
    <font>
      <b/>
      <sz val="8"/>
      <color indexed="8"/>
      <name val="Arial"/>
      <family val="2"/>
      <charset val="204"/>
    </font>
    <font>
      <sz val="10"/>
      <color indexed="8"/>
      <name val="Arial"/>
      <family val="2"/>
      <charset val="204"/>
    </font>
    <font>
      <b/>
      <sz val="8"/>
      <name val="Arial"/>
      <family val="2"/>
    </font>
    <font>
      <i/>
      <sz val="10"/>
      <name val="Times New Roman"/>
      <family val="1"/>
      <charset val="204"/>
    </font>
    <font>
      <i/>
      <sz val="10"/>
      <color indexed="8"/>
      <name val="Times New Roman"/>
      <family val="1"/>
      <charset val="204"/>
    </font>
    <font>
      <sz val="10"/>
      <color indexed="8"/>
      <name val="Times New Roman"/>
      <family val="1"/>
    </font>
    <font>
      <b/>
      <i/>
      <sz val="10"/>
      <name val="Times New Roman"/>
      <family val="1"/>
      <charset val="204"/>
    </font>
    <font>
      <b/>
      <i/>
      <sz val="10"/>
      <color indexed="8"/>
      <name val="Times New Roman"/>
      <family val="1"/>
      <charset val="204"/>
    </font>
    <font>
      <sz val="9"/>
      <color indexed="81"/>
      <name val="Tahoma"/>
      <family val="2"/>
      <charset val="204"/>
    </font>
    <font>
      <b/>
      <sz val="9"/>
      <color indexed="81"/>
      <name val="Tahoma"/>
      <family val="2"/>
      <charset val="204"/>
    </font>
    <font>
      <sz val="11"/>
      <color theme="1"/>
      <name val="Calibri"/>
      <family val="2"/>
      <charset val="204"/>
      <scheme val="minor"/>
    </font>
    <font>
      <sz val="8"/>
      <color rgb="FF000000"/>
      <name val="Arial"/>
      <family val="2"/>
      <charset val="204"/>
    </font>
    <font>
      <b/>
      <i/>
      <sz val="8"/>
      <color rgb="FF000000"/>
      <name val="Arial"/>
      <family val="2"/>
      <charset val="204"/>
    </font>
    <font>
      <i/>
      <sz val="8"/>
      <color rgb="FF000000"/>
      <name val="Arial"/>
      <family val="2"/>
      <charset val="204"/>
    </font>
    <font>
      <b/>
      <sz val="8"/>
      <color rgb="FF000000"/>
      <name val="Arial"/>
      <family val="2"/>
      <charset val="204"/>
    </font>
    <font>
      <b/>
      <sz val="10"/>
      <color rgb="FF000000"/>
      <name val="Arial"/>
      <family val="2"/>
      <charset val="204"/>
    </font>
    <font>
      <b/>
      <sz val="8"/>
      <name val="Arial"/>
      <family val="2"/>
      <charset val="204"/>
    </font>
    <font>
      <sz val="10"/>
      <name val="Arial"/>
      <family val="2"/>
    </font>
    <font>
      <u/>
      <sz val="10"/>
      <color theme="10"/>
      <name val="Arial Cyr"/>
      <charset val="204"/>
    </font>
    <font>
      <sz val="10"/>
      <name val="Arial Cy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indexed="8"/>
      <name val="Times New Roman"/>
      <family val="2"/>
      <charset val="204"/>
    </font>
    <font>
      <sz val="11"/>
      <color indexed="9"/>
      <name val="Times New Roman"/>
      <family val="2"/>
      <charset val="204"/>
    </font>
    <font>
      <sz val="11"/>
      <color indexed="62"/>
      <name val="Times New Roman"/>
      <family val="2"/>
      <charset val="204"/>
    </font>
    <font>
      <b/>
      <sz val="11"/>
      <color indexed="63"/>
      <name val="Times New Roman"/>
      <family val="2"/>
      <charset val="204"/>
    </font>
    <font>
      <b/>
      <sz val="11"/>
      <color indexed="52"/>
      <name val="Times New Roman"/>
      <family val="2"/>
      <charset val="204"/>
    </font>
    <font>
      <sz val="10"/>
      <name val="Times New Roman Cyr"/>
      <charset val="204"/>
    </font>
    <font>
      <b/>
      <sz val="15"/>
      <color indexed="56"/>
      <name val="Times New Roman"/>
      <family val="2"/>
      <charset val="204"/>
    </font>
    <font>
      <b/>
      <sz val="13"/>
      <color indexed="56"/>
      <name val="Times New Roman"/>
      <family val="2"/>
      <charset val="204"/>
    </font>
    <font>
      <b/>
      <sz val="11"/>
      <color indexed="56"/>
      <name val="Times New Roman"/>
      <family val="2"/>
      <charset val="204"/>
    </font>
    <font>
      <b/>
      <sz val="11"/>
      <color indexed="8"/>
      <name val="Times New Roman"/>
      <family val="2"/>
      <charset val="204"/>
    </font>
    <font>
      <b/>
      <sz val="11"/>
      <color indexed="9"/>
      <name val="Times New Roman"/>
      <family val="2"/>
      <charset val="204"/>
    </font>
    <font>
      <b/>
      <sz val="18"/>
      <color indexed="56"/>
      <name val="Cambria"/>
      <family val="2"/>
      <charset val="204"/>
    </font>
    <font>
      <sz val="11"/>
      <color indexed="60"/>
      <name val="Times New Roman"/>
      <family val="2"/>
      <charset val="204"/>
    </font>
    <font>
      <sz val="11"/>
      <color indexed="20"/>
      <name val="Times New Roman"/>
      <family val="2"/>
      <charset val="204"/>
    </font>
    <font>
      <i/>
      <sz val="11"/>
      <color indexed="23"/>
      <name val="Times New Roman"/>
      <family val="2"/>
      <charset val="204"/>
    </font>
    <font>
      <sz val="11"/>
      <color indexed="52"/>
      <name val="Times New Roman"/>
      <family val="2"/>
      <charset val="204"/>
    </font>
    <font>
      <sz val="11"/>
      <color indexed="10"/>
      <name val="Times New Roman"/>
      <family val="2"/>
      <charset val="204"/>
    </font>
    <font>
      <sz val="11"/>
      <color indexed="17"/>
      <name val="Times New Roman"/>
      <family val="2"/>
      <charset val="204"/>
    </font>
    <font>
      <sz val="10"/>
      <color indexed="0"/>
      <name val="Helv"/>
      <charset val="204"/>
    </font>
    <font>
      <sz val="10"/>
      <name val="Helv"/>
      <charset val="204"/>
    </font>
    <font>
      <b/>
      <sz val="10"/>
      <name val="MS Sans Serif"/>
      <family val="2"/>
      <charset val="204"/>
    </font>
    <font>
      <sz val="10"/>
      <color indexed="8"/>
      <name val="Arial"/>
      <family val="2"/>
    </font>
    <font>
      <sz val="10"/>
      <color indexed="39"/>
      <name val="Arial"/>
      <family val="2"/>
    </font>
    <font>
      <b/>
      <sz val="10"/>
      <color indexed="8"/>
      <name val="Arial"/>
      <family val="2"/>
    </font>
    <font>
      <b/>
      <sz val="12"/>
      <color indexed="8"/>
      <name val="Arial"/>
      <family val="2"/>
      <charset val="204"/>
    </font>
    <font>
      <b/>
      <sz val="16"/>
      <color indexed="23"/>
      <name val="Arial"/>
      <family val="2"/>
      <charset val="204"/>
    </font>
    <font>
      <sz val="10"/>
      <color indexed="10"/>
      <name val="Arial"/>
      <family val="2"/>
    </font>
    <font>
      <b/>
      <sz val="11"/>
      <name val="Arial"/>
      <family val="2"/>
      <charset val="204"/>
    </font>
    <font>
      <sz val="10"/>
      <name val="Calibri"/>
      <family val="2"/>
      <charset val="204"/>
    </font>
    <font>
      <b/>
      <sz val="12"/>
      <name val="Arial"/>
      <family val="2"/>
      <charset val="204"/>
    </font>
    <font>
      <sz val="10"/>
      <name val="Courier"/>
      <family val="1"/>
      <charset val="204"/>
    </font>
    <font>
      <b/>
      <sz val="11"/>
      <color indexed="53"/>
      <name val="Calibri"/>
      <family val="2"/>
    </font>
    <font>
      <b/>
      <sz val="15"/>
      <color indexed="62"/>
      <name val="Calibri"/>
      <family val="2"/>
    </font>
    <font>
      <b/>
      <sz val="13"/>
      <color indexed="62"/>
      <name val="Calibri"/>
      <family val="2"/>
    </font>
    <font>
      <b/>
      <sz val="11"/>
      <color indexed="62"/>
      <name val="Calibri"/>
      <family val="2"/>
    </font>
    <font>
      <sz val="11"/>
      <color indexed="53"/>
      <name val="Calibri"/>
      <family val="2"/>
    </font>
    <font>
      <b/>
      <sz val="10"/>
      <color indexed="39"/>
      <name val="Arial"/>
      <family val="2"/>
    </font>
    <font>
      <sz val="19"/>
      <color indexed="48"/>
      <name val="Arial"/>
      <family val="2"/>
      <charset val="204"/>
    </font>
    <font>
      <b/>
      <sz val="18"/>
      <color indexed="62"/>
      <name val="Cambria"/>
      <family val="2"/>
    </font>
    <font>
      <b/>
      <sz val="16"/>
      <color indexed="23"/>
      <name val="Arial"/>
      <family val="2"/>
    </font>
    <font>
      <sz val="11"/>
      <color indexed="48"/>
      <name val="Calibri"/>
      <family val="2"/>
    </font>
    <font>
      <b/>
      <sz val="11"/>
      <color indexed="17"/>
      <name val="Calibri"/>
      <family val="2"/>
    </font>
    <font>
      <sz val="11"/>
      <color indexed="37"/>
      <name val="Calibri"/>
      <family val="2"/>
    </font>
    <font>
      <sz val="11"/>
      <color indexed="14"/>
      <name val="Calibri"/>
      <family val="2"/>
    </font>
    <font>
      <sz val="12"/>
      <color theme="1"/>
      <name val="Times New Roman"/>
      <family val="2"/>
      <charset val="204"/>
    </font>
    <font>
      <sz val="12"/>
      <color indexed="8"/>
      <name val="Times New Roman"/>
      <family val="2"/>
      <charset val="204"/>
    </font>
    <font>
      <b/>
      <sz val="12"/>
      <color indexed="8"/>
      <name val="Arial"/>
      <family val="2"/>
    </font>
    <font>
      <b/>
      <sz val="10"/>
      <color rgb="FF000000"/>
      <name val="Times New Roman"/>
      <family val="1"/>
      <charset val="204"/>
    </font>
    <font>
      <sz val="10"/>
      <color rgb="FF000000"/>
      <name val="Times New Roman"/>
      <family val="1"/>
      <charset val="204"/>
    </font>
    <font>
      <sz val="10"/>
      <name val="Times New Roman"/>
      <family val="1"/>
      <charset val="204"/>
    </font>
    <font>
      <sz val="11"/>
      <color indexed="8"/>
      <name val="Calibri"/>
      <family val="2"/>
      <scheme val="minor"/>
    </font>
    <font>
      <sz val="11"/>
      <name val="Times New Roman"/>
      <family val="1"/>
      <charset val="204"/>
    </font>
    <font>
      <sz val="9"/>
      <name val="Times New Roman"/>
      <family val="1"/>
      <charset val="204"/>
    </font>
    <font>
      <sz val="10"/>
      <color rgb="FFFF0000"/>
      <name val="Times New Roman"/>
      <family val="1"/>
      <charset val="204"/>
    </font>
    <font>
      <sz val="10"/>
      <name val="Times New Roman"/>
    </font>
    <font>
      <u/>
      <sz val="10"/>
      <color theme="10"/>
      <name val="Arial"/>
    </font>
  </fonts>
  <fills count="81">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64"/>
      </patternFill>
    </fill>
    <fill>
      <patternFill patternType="solid">
        <fgColor indexed="51"/>
        <bgColor indexed="64"/>
      </patternFill>
    </fill>
    <fill>
      <patternFill patternType="solid">
        <fgColor indexed="10"/>
        <bgColor indexed="64"/>
      </patternFill>
    </fill>
    <fill>
      <patternFill patternType="solid">
        <fgColor indexed="43"/>
        <bgColor indexed="64"/>
      </patternFill>
    </fill>
    <fill>
      <patternFill patternType="solid">
        <fgColor indexed="22"/>
        <bgColor indexed="64"/>
      </patternFill>
    </fill>
    <fill>
      <patternFill patternType="solid">
        <fgColor indexed="26"/>
        <bgColor indexed="64"/>
      </patternFill>
    </fill>
    <fill>
      <patternFill patternType="solid">
        <fgColor indexed="45"/>
        <bgColor indexed="64"/>
      </patternFill>
    </fill>
    <fill>
      <patternFill patternType="solid">
        <fgColor indexed="29"/>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35"/>
      </patternFill>
    </fill>
    <fill>
      <patternFill patternType="solid">
        <fgColor indexed="54"/>
      </patternFill>
    </fill>
    <fill>
      <patternFill patternType="solid">
        <fgColor indexed="23"/>
      </patternFill>
    </fill>
    <fill>
      <patternFill patternType="solid">
        <fgColor indexed="50"/>
      </patternFill>
    </fill>
    <fill>
      <patternFill patternType="solid">
        <fgColor indexed="40"/>
        <bgColor indexed="64"/>
      </patternFill>
    </fill>
    <fill>
      <patternFill patternType="lightUp">
        <fgColor indexed="48"/>
        <bgColor indexed="41"/>
      </patternFill>
    </fill>
    <fill>
      <patternFill patternType="solid">
        <fgColor indexed="41"/>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20"/>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18"/>
        <bgColor indexed="18"/>
      </patternFill>
    </fill>
    <fill>
      <patternFill patternType="solid">
        <fgColor indexed="53"/>
        <bgColor indexed="53"/>
      </patternFill>
    </fill>
    <fill>
      <patternFill patternType="solid">
        <fgColor indexed="35"/>
        <bgColor indexed="35"/>
      </patternFill>
    </fill>
    <fill>
      <patternFill patternType="solid">
        <fgColor indexed="60"/>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0"/>
      </left>
      <right style="thin">
        <color indexed="0"/>
      </right>
      <top style="thin">
        <color indexed="0"/>
      </top>
      <bottom style="thin">
        <color indexed="0"/>
      </bottom>
      <diagonal/>
    </border>
    <border>
      <left/>
      <right/>
      <top style="thin">
        <color indexed="64"/>
      </top>
      <bottom/>
      <diagonal/>
    </border>
    <border>
      <left/>
      <right style="thin">
        <color indexed="0"/>
      </right>
      <top/>
      <bottom/>
      <diagonal/>
    </border>
    <border>
      <left style="thin">
        <color indexed="64"/>
      </left>
      <right/>
      <top style="thin">
        <color indexed="0"/>
      </top>
      <bottom style="thin">
        <color indexed="0"/>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0"/>
      </bottom>
      <diagonal/>
    </border>
    <border>
      <left style="thin">
        <color indexed="0"/>
      </left>
      <right/>
      <top style="thin">
        <color indexed="0"/>
      </top>
      <bottom style="thin">
        <color indexed="0"/>
      </bottom>
      <diagonal/>
    </border>
    <border>
      <left style="thin">
        <color indexed="64"/>
      </left>
      <right/>
      <top/>
      <bottom style="thin">
        <color indexed="0"/>
      </bottom>
      <diagonal/>
    </border>
    <border>
      <left style="thin">
        <color indexed="0"/>
      </left>
      <right style="thin">
        <color indexed="0"/>
      </right>
      <top style="thin">
        <color indexed="0"/>
      </top>
      <bottom/>
      <diagonal/>
    </border>
    <border>
      <left/>
      <right style="thin">
        <color indexed="0"/>
      </right>
      <top style="thin">
        <color indexed="0"/>
      </top>
      <bottom style="thin">
        <color indexed="0"/>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3"/>
      </left>
      <right style="thin">
        <color indexed="63"/>
      </right>
      <top style="thin">
        <color indexed="64"/>
      </top>
      <bottom style="thin">
        <color indexed="63"/>
      </bottom>
      <diagonal/>
    </border>
    <border>
      <left style="thin">
        <color indexed="64"/>
      </left>
      <right style="thin">
        <color indexed="64"/>
      </right>
      <top style="thin">
        <color indexed="64"/>
      </top>
      <bottom style="thin">
        <color indexed="63"/>
      </bottom>
      <diagonal/>
    </border>
    <border>
      <left/>
      <right/>
      <top/>
      <bottom style="thick">
        <color indexed="49"/>
      </bottom>
      <diagonal/>
    </border>
    <border>
      <left/>
      <right/>
      <top/>
      <bottom style="thick">
        <color indexed="55"/>
      </bottom>
      <diagonal/>
    </border>
    <border>
      <left/>
      <right/>
      <top/>
      <bottom style="medium">
        <color indexed="55"/>
      </bottom>
      <diagonal/>
    </border>
    <border>
      <left/>
      <right/>
      <top/>
      <bottom style="double">
        <color indexed="5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9"/>
      </top>
      <bottom style="double">
        <color indexed="49"/>
      </bottom>
      <diagonal/>
    </border>
    <border>
      <left style="thin">
        <color indexed="54"/>
      </left>
      <right/>
      <top style="thin">
        <color indexed="54"/>
      </top>
      <bottom/>
      <diagonal/>
    </border>
    <border>
      <left style="thin">
        <color indexed="18"/>
      </left>
      <right style="thin">
        <color indexed="18"/>
      </right>
      <top style="thin">
        <color indexed="18"/>
      </top>
      <bottom style="thin">
        <color indexed="18"/>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style="thin">
        <color indexed="48"/>
      </top>
      <bottom style="double">
        <color indexed="48"/>
      </bottom>
      <diagonal/>
    </border>
    <border>
      <left/>
      <right/>
      <top/>
      <bottom style="double">
        <color indexed="17"/>
      </bottom>
      <diagonal/>
    </border>
    <border>
      <left/>
      <right style="thin">
        <color indexed="64"/>
      </right>
      <top style="thin">
        <color indexed="64"/>
      </top>
      <bottom style="thin">
        <color indexed="0"/>
      </bottom>
      <diagonal/>
    </border>
    <border>
      <left style="thin">
        <color indexed="64"/>
      </left>
      <right style="thin">
        <color indexed="0"/>
      </right>
      <top style="thin">
        <color indexed="64"/>
      </top>
      <bottom style="thin">
        <color indexed="64"/>
      </bottom>
      <diagonal/>
    </border>
    <border>
      <left style="thin">
        <color auto="1"/>
      </left>
      <right style="thin">
        <color auto="1"/>
      </right>
      <top style="thin">
        <color auto="1"/>
      </top>
      <bottom style="thin">
        <color auto="1"/>
      </bottom>
      <diagonal/>
    </border>
    <border>
      <left/>
      <right/>
      <top/>
      <bottom style="thin">
        <color indexed="64"/>
      </bottom>
      <diagonal/>
    </border>
  </borders>
  <cellStyleXfs count="1019">
    <xf numFmtId="0" fontId="0" fillId="0" borderId="0"/>
    <xf numFmtId="0" fontId="28" fillId="0" borderId="0"/>
    <xf numFmtId="0" fontId="27" fillId="0" borderId="0">
      <alignment horizontal="left" vertical="top"/>
    </xf>
    <xf numFmtId="0" fontId="44" fillId="0" borderId="0">
      <alignment horizontal="right" vertical="top"/>
    </xf>
    <xf numFmtId="0" fontId="27" fillId="0" borderId="0">
      <alignment horizontal="left" vertical="top"/>
    </xf>
    <xf numFmtId="0" fontId="44" fillId="0" borderId="0">
      <alignment horizontal="left" vertical="top"/>
    </xf>
    <xf numFmtId="0" fontId="27" fillId="0" borderId="0">
      <alignment horizontal="left" vertical="top"/>
    </xf>
    <xf numFmtId="0" fontId="44" fillId="0" borderId="0">
      <alignment horizontal="left" vertical="top"/>
    </xf>
    <xf numFmtId="0" fontId="33" fillId="0" borderId="0">
      <alignment horizontal="center" vertical="top"/>
    </xf>
    <xf numFmtId="0" fontId="44" fillId="0" borderId="0">
      <alignment horizontal="center" vertical="top"/>
    </xf>
    <xf numFmtId="0" fontId="32" fillId="0" borderId="0">
      <alignment horizontal="center" vertical="top"/>
    </xf>
    <xf numFmtId="0" fontId="45" fillId="0" borderId="0">
      <alignment horizontal="left" vertical="top"/>
    </xf>
    <xf numFmtId="0" fontId="32" fillId="0" borderId="0">
      <alignment horizontal="center" vertical="top"/>
    </xf>
    <xf numFmtId="0" fontId="46" fillId="0" borderId="0">
      <alignment horizontal="left" vertical="top"/>
    </xf>
    <xf numFmtId="0" fontId="27" fillId="0" borderId="0">
      <alignment horizontal="center" vertical="top"/>
    </xf>
    <xf numFmtId="0" fontId="47" fillId="0" borderId="0">
      <alignment horizontal="center" vertical="top"/>
    </xf>
    <xf numFmtId="0" fontId="44" fillId="0" borderId="0">
      <alignment horizontal="right" vertical="top"/>
    </xf>
    <xf numFmtId="0" fontId="47" fillId="0" borderId="0">
      <alignment horizontal="left" vertical="top"/>
    </xf>
    <xf numFmtId="0" fontId="48" fillId="0" borderId="0">
      <alignment horizontal="center" vertical="top"/>
    </xf>
    <xf numFmtId="0" fontId="26" fillId="0" borderId="0"/>
    <xf numFmtId="0" fontId="43" fillId="0" borderId="0"/>
    <xf numFmtId="0" fontId="43" fillId="0" borderId="0"/>
    <xf numFmtId="0" fontId="14" fillId="0" borderId="0"/>
    <xf numFmtId="0" fontId="14" fillId="0" borderId="0"/>
    <xf numFmtId="0" fontId="14" fillId="0" borderId="0"/>
    <xf numFmtId="0" fontId="30" fillId="0" borderId="0"/>
    <xf numFmtId="0" fontId="17" fillId="0" borderId="0"/>
    <xf numFmtId="0" fontId="30" fillId="0" borderId="0"/>
    <xf numFmtId="0" fontId="16" fillId="0" borderId="0"/>
    <xf numFmtId="165" fontId="9" fillId="0" borderId="0" applyFont="0" applyFill="0" applyBorder="0" applyAlignment="0" applyProtection="0"/>
    <xf numFmtId="164" fontId="43"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0" fontId="8" fillId="0" borderId="0"/>
    <xf numFmtId="0" fontId="7" fillId="0" borderId="0"/>
    <xf numFmtId="0" fontId="7" fillId="0" borderId="0"/>
    <xf numFmtId="0" fontId="9" fillId="0" borderId="0"/>
    <xf numFmtId="0" fontId="6" fillId="0" borderId="0"/>
    <xf numFmtId="0" fontId="6" fillId="0" borderId="0"/>
    <xf numFmtId="43" fontId="9" fillId="0" borderId="0" applyFont="0" applyFill="0" applyBorder="0" applyAlignment="0" applyProtection="0"/>
    <xf numFmtId="164" fontId="6" fillId="0" borderId="0" applyFont="0" applyFill="0" applyBorder="0" applyAlignment="0" applyProtection="0"/>
    <xf numFmtId="0" fontId="6" fillId="0" borderId="0"/>
    <xf numFmtId="0" fontId="6" fillId="0" borderId="0"/>
    <xf numFmtId="0" fontId="6" fillId="0" borderId="0"/>
    <xf numFmtId="0" fontId="52" fillId="0" borderId="0"/>
    <xf numFmtId="0" fontId="9" fillId="0" borderId="0">
      <alignment vertical="top"/>
    </xf>
    <xf numFmtId="0" fontId="9" fillId="0" borderId="0">
      <alignment vertical="top"/>
    </xf>
    <xf numFmtId="0" fontId="53" fillId="4" borderId="0" applyNumberFormat="0" applyBorder="0" applyAlignment="0" applyProtection="0"/>
    <xf numFmtId="0" fontId="53" fillId="5" borderId="0" applyNumberFormat="0" applyBorder="0" applyAlignment="0" applyProtection="0"/>
    <xf numFmtId="0" fontId="53" fillId="6" borderId="0" applyNumberFormat="0" applyBorder="0" applyAlignment="0" applyProtection="0"/>
    <xf numFmtId="0" fontId="53" fillId="7" borderId="0" applyNumberFormat="0" applyBorder="0" applyAlignment="0" applyProtection="0"/>
    <xf numFmtId="0" fontId="53" fillId="8" borderId="0" applyNumberFormat="0" applyBorder="0" applyAlignment="0" applyProtection="0"/>
    <xf numFmtId="0" fontId="53" fillId="9" borderId="0" applyNumberFormat="0" applyBorder="0" applyAlignment="0" applyProtection="0"/>
    <xf numFmtId="0" fontId="70" fillId="4" borderId="0" applyNumberFormat="0" applyBorder="0" applyAlignment="0" applyProtection="0"/>
    <xf numFmtId="0" fontId="70" fillId="5" borderId="0" applyNumberFormat="0" applyBorder="0" applyAlignment="0" applyProtection="0"/>
    <xf numFmtId="0" fontId="70" fillId="6" borderId="0" applyNumberFormat="0" applyBorder="0" applyAlignment="0" applyProtection="0"/>
    <xf numFmtId="0" fontId="70" fillId="7" borderId="0" applyNumberFormat="0" applyBorder="0" applyAlignment="0" applyProtection="0"/>
    <xf numFmtId="0" fontId="70" fillId="8" borderId="0" applyNumberFormat="0" applyBorder="0" applyAlignment="0" applyProtection="0"/>
    <xf numFmtId="0" fontId="70" fillId="9" borderId="0" applyNumberFormat="0" applyBorder="0" applyAlignment="0" applyProtection="0"/>
    <xf numFmtId="0" fontId="53" fillId="10" borderId="0" applyNumberFormat="0" applyBorder="0" applyAlignment="0" applyProtection="0"/>
    <xf numFmtId="0" fontId="53" fillId="11" borderId="0" applyNumberFormat="0" applyBorder="0" applyAlignment="0" applyProtection="0"/>
    <xf numFmtId="0" fontId="53" fillId="12" borderId="0" applyNumberFormat="0" applyBorder="0" applyAlignment="0" applyProtection="0"/>
    <xf numFmtId="0" fontId="53" fillId="7" borderId="0" applyNumberFormat="0" applyBorder="0" applyAlignment="0" applyProtection="0"/>
    <xf numFmtId="0" fontId="53" fillId="10" borderId="0" applyNumberFormat="0" applyBorder="0" applyAlignment="0" applyProtection="0"/>
    <xf numFmtId="0" fontId="53" fillId="13" borderId="0" applyNumberFormat="0" applyBorder="0" applyAlignment="0" applyProtection="0"/>
    <xf numFmtId="0" fontId="70" fillId="10" borderId="0" applyNumberFormat="0" applyBorder="0" applyAlignment="0" applyProtection="0"/>
    <xf numFmtId="0" fontId="70" fillId="11" borderId="0" applyNumberFormat="0" applyBorder="0" applyAlignment="0" applyProtection="0"/>
    <xf numFmtId="0" fontId="70" fillId="12" borderId="0" applyNumberFormat="0" applyBorder="0" applyAlignment="0" applyProtection="0"/>
    <xf numFmtId="0" fontId="70" fillId="7" borderId="0" applyNumberFormat="0" applyBorder="0" applyAlignment="0" applyProtection="0"/>
    <xf numFmtId="0" fontId="70" fillId="10" borderId="0" applyNumberFormat="0" applyBorder="0" applyAlignment="0" applyProtection="0"/>
    <xf numFmtId="0" fontId="70" fillId="13" borderId="0" applyNumberFormat="0" applyBorder="0" applyAlignment="0" applyProtection="0"/>
    <xf numFmtId="0" fontId="54" fillId="14" borderId="0" applyNumberFormat="0" applyBorder="0" applyAlignment="0" applyProtection="0"/>
    <xf numFmtId="0" fontId="54" fillId="11" borderId="0" applyNumberFormat="0" applyBorder="0" applyAlignment="0" applyProtection="0"/>
    <xf numFmtId="0" fontId="54" fillId="12"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7" borderId="0" applyNumberFormat="0" applyBorder="0" applyAlignment="0" applyProtection="0"/>
    <xf numFmtId="0" fontId="71" fillId="14" borderId="0" applyNumberFormat="0" applyBorder="0" applyAlignment="0" applyProtection="0"/>
    <xf numFmtId="0" fontId="71" fillId="11" borderId="0" applyNumberFormat="0" applyBorder="0" applyAlignment="0" applyProtection="0"/>
    <xf numFmtId="0" fontId="71" fillId="12" borderId="0" applyNumberFormat="0" applyBorder="0" applyAlignment="0" applyProtection="0"/>
    <xf numFmtId="0" fontId="71" fillId="15" borderId="0" applyNumberFormat="0" applyBorder="0" applyAlignment="0" applyProtection="0"/>
    <xf numFmtId="0" fontId="71" fillId="16" borderId="0" applyNumberFormat="0" applyBorder="0" applyAlignment="0" applyProtection="0"/>
    <xf numFmtId="0" fontId="71" fillId="17" borderId="0" applyNumberFormat="0" applyBorder="0" applyAlignment="0" applyProtection="0"/>
    <xf numFmtId="0" fontId="54"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21" borderId="0" applyNumberFormat="0" applyBorder="0" applyAlignment="0" applyProtection="0"/>
    <xf numFmtId="0" fontId="55" fillId="5" borderId="0" applyNumberFormat="0" applyBorder="0" applyAlignment="0" applyProtection="0"/>
    <xf numFmtId="0" fontId="56" fillId="22" borderId="17" applyNumberFormat="0" applyAlignment="0" applyProtection="0"/>
    <xf numFmtId="0" fontId="57" fillId="23" borderId="18" applyNumberFormat="0" applyAlignment="0" applyProtection="0"/>
    <xf numFmtId="167" fontId="14" fillId="0" borderId="0" applyFont="0" applyFill="0" applyBorder="0" applyAlignment="0" applyProtection="0"/>
    <xf numFmtId="0" fontId="58" fillId="0" borderId="0" applyNumberFormat="0" applyFill="0" applyBorder="0" applyAlignment="0" applyProtection="0"/>
    <xf numFmtId="0" fontId="59" fillId="6" borderId="0" applyNumberFormat="0" applyBorder="0" applyAlignment="0" applyProtection="0"/>
    <xf numFmtId="0" fontId="60" fillId="0" borderId="19" applyNumberFormat="0" applyFill="0" applyAlignment="0" applyProtection="0"/>
    <xf numFmtId="0" fontId="61" fillId="0" borderId="20" applyNumberFormat="0" applyFill="0" applyAlignment="0" applyProtection="0"/>
    <xf numFmtId="0" fontId="62" fillId="0" borderId="21" applyNumberFormat="0" applyFill="0" applyAlignment="0" applyProtection="0"/>
    <xf numFmtId="0" fontId="62" fillId="0" borderId="0" applyNumberFormat="0" applyFill="0" applyBorder="0" applyAlignment="0" applyProtection="0"/>
    <xf numFmtId="0" fontId="14" fillId="0" borderId="0"/>
    <xf numFmtId="0" fontId="14" fillId="0" borderId="0"/>
    <xf numFmtId="0" fontId="14" fillId="0" borderId="0"/>
    <xf numFmtId="0" fontId="14" fillId="0" borderId="0"/>
    <xf numFmtId="0" fontId="14" fillId="0" borderId="0"/>
    <xf numFmtId="0" fontId="26" fillId="0" borderId="0"/>
    <xf numFmtId="0" fontId="26" fillId="0" borderId="0"/>
    <xf numFmtId="0" fontId="63" fillId="9" borderId="17" applyNumberFormat="0" applyAlignment="0" applyProtection="0"/>
    <xf numFmtId="0" fontId="64" fillId="0" borderId="22" applyNumberFormat="0" applyFill="0" applyAlignment="0" applyProtection="0"/>
    <xf numFmtId="0" fontId="65" fillId="24" borderId="0" applyNumberFormat="0" applyBorder="0" applyAlignment="0" applyProtection="0"/>
    <xf numFmtId="0" fontId="53" fillId="25" borderId="23" applyNumberFormat="0" applyFont="0" applyAlignment="0" applyProtection="0"/>
    <xf numFmtId="0" fontId="66" fillId="22" borderId="24" applyNumberFormat="0" applyAlignment="0" applyProtection="0"/>
    <xf numFmtId="0" fontId="9" fillId="26" borderId="24" applyNumberFormat="0" applyProtection="0">
      <alignment horizontal="left" vertical="center" indent="1"/>
    </xf>
    <xf numFmtId="0" fontId="67" fillId="0" borderId="0" applyNumberFormat="0" applyFill="0" applyBorder="0" applyAlignment="0" applyProtection="0"/>
    <xf numFmtId="0" fontId="68" fillId="0" borderId="25" applyNumberFormat="0" applyFill="0" applyAlignment="0" applyProtection="0"/>
    <xf numFmtId="0" fontId="69" fillId="0" borderId="0" applyNumberFormat="0" applyFill="0" applyBorder="0" applyAlignment="0" applyProtection="0"/>
    <xf numFmtId="0" fontId="71" fillId="18" borderId="0" applyNumberFormat="0" applyBorder="0" applyAlignment="0" applyProtection="0"/>
    <xf numFmtId="0" fontId="71" fillId="19" borderId="0" applyNumberFormat="0" applyBorder="0" applyAlignment="0" applyProtection="0"/>
    <xf numFmtId="0" fontId="71" fillId="20" borderId="0" applyNumberFormat="0" applyBorder="0" applyAlignment="0" applyProtection="0"/>
    <xf numFmtId="0" fontId="71" fillId="15" borderId="0" applyNumberFormat="0" applyBorder="0" applyAlignment="0" applyProtection="0"/>
    <xf numFmtId="0" fontId="71" fillId="16" borderId="0" applyNumberFormat="0" applyBorder="0" applyAlignment="0" applyProtection="0"/>
    <xf numFmtId="0" fontId="71" fillId="21" borderId="0" applyNumberFormat="0" applyBorder="0" applyAlignment="0" applyProtection="0"/>
    <xf numFmtId="0" fontId="72" fillId="9" borderId="17" applyNumberFormat="0" applyAlignment="0" applyProtection="0"/>
    <xf numFmtId="0" fontId="73" fillId="22" borderId="24" applyNumberFormat="0" applyAlignment="0" applyProtection="0"/>
    <xf numFmtId="0" fontId="74" fillId="22" borderId="17" applyNumberFormat="0" applyAlignment="0" applyProtection="0"/>
    <xf numFmtId="0" fontId="76" fillId="0" borderId="19" applyNumberFormat="0" applyFill="0" applyAlignment="0" applyProtection="0"/>
    <xf numFmtId="0" fontId="77" fillId="0" borderId="20" applyNumberFormat="0" applyFill="0" applyAlignment="0" applyProtection="0"/>
    <xf numFmtId="0" fontId="78" fillId="0" borderId="21" applyNumberFormat="0" applyFill="0" applyAlignment="0" applyProtection="0"/>
    <xf numFmtId="0" fontId="78" fillId="0" borderId="0" applyNumberFormat="0" applyFill="0" applyBorder="0" applyAlignment="0" applyProtection="0"/>
    <xf numFmtId="0" fontId="79" fillId="0" borderId="25" applyNumberFormat="0" applyFill="0" applyAlignment="0" applyProtection="0"/>
    <xf numFmtId="0" fontId="14" fillId="0" borderId="0"/>
    <xf numFmtId="0" fontId="80" fillId="23" borderId="18" applyNumberFormat="0" applyAlignment="0" applyProtection="0"/>
    <xf numFmtId="0" fontId="81" fillId="0" borderId="0" applyNumberFormat="0" applyFill="0" applyBorder="0" applyAlignment="0" applyProtection="0"/>
    <xf numFmtId="0" fontId="82" fillId="24" borderId="0" applyNumberFormat="0" applyBorder="0" applyAlignment="0" applyProtection="0"/>
    <xf numFmtId="0" fontId="9" fillId="0" borderId="0"/>
    <xf numFmtId="0" fontId="9" fillId="0" borderId="0"/>
    <xf numFmtId="0" fontId="26" fillId="0" borderId="0"/>
    <xf numFmtId="0" fontId="15" fillId="0" borderId="0"/>
    <xf numFmtId="0" fontId="15" fillId="0" borderId="0"/>
    <xf numFmtId="0" fontId="83" fillId="5" borderId="0" applyNumberFormat="0" applyBorder="0" applyAlignment="0" applyProtection="0"/>
    <xf numFmtId="0" fontId="84" fillId="0" borderId="0" applyNumberFormat="0" applyFill="0" applyBorder="0" applyAlignment="0" applyProtection="0"/>
    <xf numFmtId="0" fontId="75" fillId="25" borderId="23" applyNumberFormat="0" applyFont="0" applyAlignment="0" applyProtection="0"/>
    <xf numFmtId="9" fontId="52" fillId="0" borderId="0" applyFont="0" applyFill="0" applyBorder="0" applyAlignment="0" applyProtection="0"/>
    <xf numFmtId="9" fontId="75" fillId="0" borderId="0" applyFont="0" applyFill="0" applyBorder="0" applyAlignment="0" applyProtection="0"/>
    <xf numFmtId="9" fontId="52" fillId="0" borderId="0" applyFont="0" applyFill="0" applyBorder="0" applyAlignment="0" applyProtection="0"/>
    <xf numFmtId="0" fontId="85" fillId="0" borderId="22" applyNumberFormat="0" applyFill="0" applyAlignment="0" applyProtection="0"/>
    <xf numFmtId="0" fontId="88" fillId="0" borderId="0"/>
    <xf numFmtId="0" fontId="86" fillId="0" borderId="0" applyNumberFormat="0" applyFill="0" applyBorder="0" applyAlignment="0" applyProtection="0"/>
    <xf numFmtId="164" fontId="75"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0" fontId="87" fillId="6" borderId="0" applyNumberFormat="0" applyBorder="0" applyAlignment="0" applyProtection="0"/>
    <xf numFmtId="168" fontId="52" fillId="0" borderId="0" applyFont="0" applyFill="0" applyBorder="0" applyAlignment="0" applyProtection="0"/>
    <xf numFmtId="168" fontId="52" fillId="0" borderId="0" applyFont="0" applyFill="0" applyBorder="0" applyAlignment="0" applyProtection="0"/>
    <xf numFmtId="168" fontId="52" fillId="0" borderId="0" applyFont="0" applyFill="0" applyBorder="0" applyAlignment="0" applyProtection="0"/>
    <xf numFmtId="0" fontId="14" fillId="0" borderId="0"/>
    <xf numFmtId="164" fontId="14" fillId="0" borderId="0" applyFont="0" applyFill="0" applyBorder="0" applyAlignment="0" applyProtection="0"/>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xf numFmtId="0" fontId="89" fillId="0" borderId="0"/>
    <xf numFmtId="0" fontId="89" fillId="0" borderId="0"/>
    <xf numFmtId="0" fontId="9" fillId="0" borderId="0">
      <alignment vertical="top"/>
    </xf>
    <xf numFmtId="169" fontId="90" fillId="0" borderId="5" applyAlignment="0" applyProtection="0"/>
    <xf numFmtId="0" fontId="49" fillId="0" borderId="16">
      <alignment horizontal="center"/>
    </xf>
    <xf numFmtId="38" fontId="30" fillId="30" borderId="0" applyNumberFormat="0" applyBorder="0" applyAlignment="0" applyProtection="0"/>
    <xf numFmtId="10" fontId="30" fillId="31" borderId="1" applyNumberFormat="0" applyBorder="0" applyAlignment="0" applyProtection="0"/>
    <xf numFmtId="0" fontId="9" fillId="0" borderId="0"/>
    <xf numFmtId="10" fontId="9" fillId="0" borderId="0" applyFont="0" applyFill="0" applyBorder="0" applyAlignment="0" applyProtection="0"/>
    <xf numFmtId="4" fontId="91" fillId="29" borderId="24" applyNumberFormat="0" applyProtection="0">
      <alignment vertical="center"/>
    </xf>
    <xf numFmtId="4" fontId="92" fillId="29" borderId="24" applyNumberFormat="0" applyProtection="0">
      <alignment vertical="center"/>
    </xf>
    <xf numFmtId="4" fontId="91" fillId="29" borderId="24" applyNumberFormat="0" applyProtection="0">
      <alignment horizontal="left" vertical="center" indent="1"/>
    </xf>
    <xf numFmtId="4" fontId="91" fillId="29" borderId="24" applyNumberFormat="0" applyProtection="0">
      <alignment horizontal="left" vertical="center" indent="1"/>
    </xf>
    <xf numFmtId="0" fontId="9" fillId="26" borderId="24" applyNumberFormat="0" applyProtection="0">
      <alignment horizontal="left" vertical="center" indent="1"/>
    </xf>
    <xf numFmtId="4" fontId="91" fillId="32" borderId="24" applyNumberFormat="0" applyProtection="0">
      <alignment horizontal="right" vertical="center"/>
    </xf>
    <xf numFmtId="4" fontId="91" fillId="33" borderId="24" applyNumberFormat="0" applyProtection="0">
      <alignment horizontal="right" vertical="center"/>
    </xf>
    <xf numFmtId="4" fontId="91" fillId="28" borderId="24" applyNumberFormat="0" applyProtection="0">
      <alignment horizontal="right" vertical="center"/>
    </xf>
    <xf numFmtId="4" fontId="91" fillId="27" borderId="24" applyNumberFormat="0" applyProtection="0">
      <alignment horizontal="right" vertical="center"/>
    </xf>
    <xf numFmtId="4" fontId="91" fillId="34" borderId="24" applyNumberFormat="0" applyProtection="0">
      <alignment horizontal="right" vertical="center"/>
    </xf>
    <xf numFmtId="4" fontId="91" fillId="35" borderId="24" applyNumberFormat="0" applyProtection="0">
      <alignment horizontal="right" vertical="center"/>
    </xf>
    <xf numFmtId="4" fontId="91" fillId="36" borderId="24" applyNumberFormat="0" applyProtection="0">
      <alignment horizontal="right" vertical="center"/>
    </xf>
    <xf numFmtId="4" fontId="91" fillId="37" borderId="24" applyNumberFormat="0" applyProtection="0">
      <alignment horizontal="right" vertical="center"/>
    </xf>
    <xf numFmtId="4" fontId="91" fillId="38" borderId="24" applyNumberFormat="0" applyProtection="0">
      <alignment horizontal="right" vertical="center"/>
    </xf>
    <xf numFmtId="4" fontId="93" fillId="39" borderId="24" applyNumberFormat="0" applyProtection="0">
      <alignment horizontal="left" vertical="center" indent="1"/>
    </xf>
    <xf numFmtId="4" fontId="91" fillId="40" borderId="26" applyNumberFormat="0" applyProtection="0">
      <alignment horizontal="left" vertical="center" indent="1"/>
    </xf>
    <xf numFmtId="4" fontId="94" fillId="41" borderId="0" applyNumberFormat="0" applyProtection="0">
      <alignment horizontal="left" vertical="center" indent="1"/>
    </xf>
    <xf numFmtId="0" fontId="9" fillId="26" borderId="24" applyNumberFormat="0" applyProtection="0">
      <alignment horizontal="left" vertical="center" indent="1"/>
    </xf>
    <xf numFmtId="4" fontId="34" fillId="40" borderId="24" applyNumberFormat="0" applyProtection="0">
      <alignment horizontal="left" vertical="center" indent="1"/>
    </xf>
    <xf numFmtId="4" fontId="34" fillId="42" borderId="24" applyNumberFormat="0" applyProtection="0">
      <alignment horizontal="left" vertical="center" indent="1"/>
    </xf>
    <xf numFmtId="0" fontId="9" fillId="42" borderId="24" applyNumberFormat="0" applyProtection="0">
      <alignment horizontal="left" vertical="center" indent="1"/>
    </xf>
    <xf numFmtId="0" fontId="9" fillId="42" borderId="24" applyNumberFormat="0" applyProtection="0">
      <alignment horizontal="left" vertical="center" indent="1"/>
    </xf>
    <xf numFmtId="0" fontId="9" fillId="43" borderId="24" applyNumberFormat="0" applyProtection="0">
      <alignment horizontal="left" vertical="center" indent="1"/>
    </xf>
    <xf numFmtId="0" fontId="9" fillId="43" borderId="24" applyNumberFormat="0" applyProtection="0">
      <alignment horizontal="left" vertical="center" indent="1"/>
    </xf>
    <xf numFmtId="0" fontId="9" fillId="30" borderId="24" applyNumberFormat="0" applyProtection="0">
      <alignment horizontal="left" vertical="center" indent="1"/>
    </xf>
    <xf numFmtId="0" fontId="9" fillId="30" borderId="24" applyNumberFormat="0" applyProtection="0">
      <alignment horizontal="left" vertical="center" indent="1"/>
    </xf>
    <xf numFmtId="0" fontId="9" fillId="26" borderId="24" applyNumberFormat="0" applyProtection="0">
      <alignment horizontal="left" vertical="center" indent="1"/>
    </xf>
    <xf numFmtId="0" fontId="9" fillId="26" borderId="24" applyNumberFormat="0" applyProtection="0">
      <alignment horizontal="left" vertical="center" indent="1"/>
    </xf>
    <xf numFmtId="4" fontId="91" fillId="31" borderId="24" applyNumberFormat="0" applyProtection="0">
      <alignment vertical="center"/>
    </xf>
    <xf numFmtId="4" fontId="92" fillId="31" borderId="24" applyNumberFormat="0" applyProtection="0">
      <alignment vertical="center"/>
    </xf>
    <xf numFmtId="4" fontId="91" fillId="31" borderId="24" applyNumberFormat="0" applyProtection="0">
      <alignment horizontal="left" vertical="center" indent="1"/>
    </xf>
    <xf numFmtId="4" fontId="91" fillId="31" borderId="24" applyNumberFormat="0" applyProtection="0">
      <alignment horizontal="left" vertical="center" indent="1"/>
    </xf>
    <xf numFmtId="4" fontId="91" fillId="40" borderId="24" applyNumberFormat="0" applyProtection="0">
      <alignment horizontal="right" vertical="center"/>
    </xf>
    <xf numFmtId="4" fontId="92" fillId="40" borderId="24" applyNumberFormat="0" applyProtection="0">
      <alignment horizontal="right" vertical="center"/>
    </xf>
    <xf numFmtId="0" fontId="9" fillId="26" borderId="24" applyNumberFormat="0" applyProtection="0">
      <alignment horizontal="left" vertical="center" indent="1"/>
    </xf>
    <xf numFmtId="0" fontId="95" fillId="0" borderId="0"/>
    <xf numFmtId="4" fontId="96" fillId="40" borderId="24" applyNumberFormat="0" applyProtection="0">
      <alignment horizontal="right" vertical="center"/>
    </xf>
    <xf numFmtId="170" fontId="52" fillId="0" borderId="0" applyFont="0" applyFill="0" applyBorder="0" applyAlignment="0" applyProtection="0"/>
    <xf numFmtId="171" fontId="52" fillId="0" borderId="0" applyFont="0" applyFill="0" applyBorder="0" applyAlignment="0" applyProtection="0"/>
    <xf numFmtId="9" fontId="52" fillId="0" borderId="0" applyFont="0" applyFill="0" applyBorder="0" applyAlignment="0" applyProtection="0"/>
    <xf numFmtId="0" fontId="75" fillId="0" borderId="0"/>
    <xf numFmtId="0" fontId="6" fillId="0" borderId="0"/>
    <xf numFmtId="164" fontId="14" fillId="0" borderId="0" applyFont="0" applyFill="0" applyBorder="0" applyAlignment="0" applyProtection="0"/>
    <xf numFmtId="0" fontId="98" fillId="0" borderId="0"/>
    <xf numFmtId="9" fontId="14" fillId="0" borderId="0" applyFont="0" applyFill="0" applyBorder="0" applyAlignment="0" applyProtection="0"/>
    <xf numFmtId="9" fontId="98" fillId="0" borderId="0" applyFont="0" applyFill="0" applyBorder="0" applyAlignment="0" applyProtection="0"/>
    <xf numFmtId="0" fontId="16" fillId="0" borderId="0"/>
    <xf numFmtId="164" fontId="98" fillId="0" borderId="0" applyFont="0" applyFill="0" applyBorder="0" applyAlignment="0" applyProtection="0"/>
    <xf numFmtId="0" fontId="9" fillId="26" borderId="24" applyNumberFormat="0" applyProtection="0">
      <alignment horizontal="left" vertical="center" indent="1"/>
    </xf>
    <xf numFmtId="0" fontId="99" fillId="26" borderId="24" applyNumberFormat="0" applyProtection="0">
      <alignment horizontal="center" vertical="center" wrapText="1"/>
    </xf>
    <xf numFmtId="0" fontId="97" fillId="26" borderId="27" applyNumberFormat="0" applyProtection="0">
      <alignment horizontal="center" vertical="center" wrapText="1"/>
    </xf>
    <xf numFmtId="164" fontId="15" fillId="0" borderId="0" applyFont="0" applyFill="0" applyBorder="0" applyAlignment="0" applyProtection="0"/>
    <xf numFmtId="0" fontId="14" fillId="0" borderId="0">
      <alignment vertical="top"/>
    </xf>
    <xf numFmtId="0" fontId="16" fillId="0" borderId="0"/>
    <xf numFmtId="0" fontId="53" fillId="11" borderId="0" applyNumberFormat="0" applyBorder="0" applyAlignment="0" applyProtection="0"/>
    <xf numFmtId="0" fontId="53" fillId="25" borderId="0" applyNumberFormat="0" applyBorder="0" applyAlignment="0" applyProtection="0"/>
    <xf numFmtId="0" fontId="53" fillId="44" borderId="0" applyNumberFormat="0" applyBorder="0" applyAlignment="0" applyProtection="0"/>
    <xf numFmtId="0" fontId="53" fillId="4" borderId="0" applyNumberFormat="0" applyBorder="0" applyAlignment="0" applyProtection="0"/>
    <xf numFmtId="0" fontId="53" fillId="5" borderId="0" applyNumberFormat="0" applyBorder="0" applyAlignment="0" applyProtection="0"/>
    <xf numFmtId="0" fontId="53" fillId="23" borderId="0" applyNumberFormat="0" applyBorder="0" applyAlignment="0" applyProtection="0"/>
    <xf numFmtId="0" fontId="53" fillId="20" borderId="0" applyNumberFormat="0" applyBorder="0" applyAlignment="0" applyProtection="0"/>
    <xf numFmtId="0" fontId="53" fillId="22" borderId="0" applyNumberFormat="0" applyBorder="0" applyAlignment="0" applyProtection="0"/>
    <xf numFmtId="0" fontId="53" fillId="23" borderId="0" applyNumberFormat="0" applyBorder="0" applyAlignment="0" applyProtection="0"/>
    <xf numFmtId="0" fontId="53" fillId="9" borderId="0" applyNumberFormat="0" applyBorder="0" applyAlignment="0" applyProtection="0"/>
    <xf numFmtId="0" fontId="54" fillId="23" borderId="0" applyNumberFormat="0" applyBorder="0" applyAlignment="0" applyProtection="0"/>
    <xf numFmtId="0" fontId="54" fillId="20" borderId="0" applyNumberFormat="0" applyBorder="0" applyAlignment="0" applyProtection="0"/>
    <xf numFmtId="0" fontId="54" fillId="22" borderId="0" applyNumberFormat="0" applyBorder="0" applyAlignment="0" applyProtection="0"/>
    <xf numFmtId="0" fontId="54" fillId="9" borderId="0" applyNumberFormat="0" applyBorder="0" applyAlignment="0" applyProtection="0"/>
    <xf numFmtId="0" fontId="54" fillId="16" borderId="0" applyNumberFormat="0" applyBorder="0" applyAlignment="0" applyProtection="0"/>
    <xf numFmtId="0" fontId="54" fillId="45" borderId="0" applyNumberFormat="0" applyBorder="0" applyAlignment="0" applyProtection="0"/>
    <xf numFmtId="0" fontId="54" fillId="13" borderId="0" applyNumberFormat="0" applyBorder="0" applyAlignment="0" applyProtection="0"/>
    <xf numFmtId="0" fontId="55" fillId="7" borderId="0" applyNumberFormat="0" applyBorder="0" applyAlignment="0" applyProtection="0"/>
    <xf numFmtId="0" fontId="101" fillId="44" borderId="17" applyNumberFormat="0" applyAlignment="0" applyProtection="0"/>
    <xf numFmtId="0" fontId="57" fillId="46" borderId="18" applyNumberFormat="0" applyAlignment="0" applyProtection="0"/>
    <xf numFmtId="0" fontId="59" fillId="47" borderId="0" applyNumberFormat="0" applyBorder="0" applyAlignment="0" applyProtection="0"/>
    <xf numFmtId="0" fontId="102" fillId="0" borderId="28" applyNumberFormat="0" applyFill="0" applyAlignment="0" applyProtection="0"/>
    <xf numFmtId="0" fontId="103" fillId="0" borderId="29" applyNumberFormat="0" applyFill="0" applyAlignment="0" applyProtection="0"/>
    <xf numFmtId="0" fontId="104" fillId="0" borderId="30" applyNumberFormat="0" applyFill="0" applyAlignment="0" applyProtection="0"/>
    <xf numFmtId="0" fontId="104" fillId="0" borderId="0" applyNumberFormat="0" applyFill="0" applyBorder="0" applyAlignment="0" applyProtection="0"/>
    <xf numFmtId="0" fontId="105" fillId="0" borderId="31" applyNumberFormat="0" applyFill="0" applyAlignment="0" applyProtection="0"/>
    <xf numFmtId="0" fontId="50" fillId="25" borderId="17" applyNumberFormat="0" applyFont="0" applyAlignment="0" applyProtection="0"/>
    <xf numFmtId="0" fontId="9" fillId="25" borderId="17" applyNumberFormat="0" applyFont="0" applyAlignment="0" applyProtection="0"/>
    <xf numFmtId="0" fontId="66" fillId="44" borderId="24" applyNumberFormat="0" applyAlignment="0" applyProtection="0"/>
    <xf numFmtId="4" fontId="93" fillId="24" borderId="32" applyNumberFormat="0" applyProtection="0">
      <alignment vertical="center"/>
    </xf>
    <xf numFmtId="4" fontId="106" fillId="29" borderId="32" applyNumberFormat="0" applyProtection="0">
      <alignment vertical="center"/>
    </xf>
    <xf numFmtId="4" fontId="93" fillId="29" borderId="32" applyNumberFormat="0" applyProtection="0">
      <alignment horizontal="left" vertical="center" indent="1"/>
    </xf>
    <xf numFmtId="0" fontId="93" fillId="29" borderId="32" applyNumberFormat="0" applyProtection="0">
      <alignment horizontal="left" vertical="top" indent="1"/>
    </xf>
    <xf numFmtId="0" fontId="9" fillId="26" borderId="24" applyNumberFormat="0" applyProtection="0">
      <alignment horizontal="left" vertical="center" indent="1"/>
    </xf>
    <xf numFmtId="4" fontId="93" fillId="48" borderId="0" applyNumberFormat="0" applyProtection="0">
      <alignment horizontal="left" vertical="center" indent="1"/>
    </xf>
    <xf numFmtId="4" fontId="91" fillId="5" borderId="32" applyNumberFormat="0" applyProtection="0">
      <alignment horizontal="right" vertical="center"/>
    </xf>
    <xf numFmtId="4" fontId="91" fillId="11" borderId="32" applyNumberFormat="0" applyProtection="0">
      <alignment horizontal="right" vertical="center"/>
    </xf>
    <xf numFmtId="4" fontId="91" fillId="19" borderId="32" applyNumberFormat="0" applyProtection="0">
      <alignment horizontal="right" vertical="center"/>
    </xf>
    <xf numFmtId="4" fontId="91" fillId="13" borderId="32" applyNumberFormat="0" applyProtection="0">
      <alignment horizontal="right" vertical="center"/>
    </xf>
    <xf numFmtId="4" fontId="91" fillId="17" borderId="32" applyNumberFormat="0" applyProtection="0">
      <alignment horizontal="right" vertical="center"/>
    </xf>
    <xf numFmtId="4" fontId="91" fillId="21" borderId="32" applyNumberFormat="0" applyProtection="0">
      <alignment horizontal="right" vertical="center"/>
    </xf>
    <xf numFmtId="4" fontId="91" fillId="20" borderId="32" applyNumberFormat="0" applyProtection="0">
      <alignment horizontal="right" vertical="center"/>
    </xf>
    <xf numFmtId="4" fontId="91" fillId="47" borderId="32" applyNumberFormat="0" applyProtection="0">
      <alignment horizontal="right" vertical="center"/>
    </xf>
    <xf numFmtId="4" fontId="91" fillId="12" borderId="32" applyNumberFormat="0" applyProtection="0">
      <alignment horizontal="right" vertical="center"/>
    </xf>
    <xf numFmtId="4" fontId="93" fillId="49" borderId="33" applyNumberFormat="0" applyProtection="0">
      <alignment horizontal="left" vertical="center" indent="1"/>
    </xf>
    <xf numFmtId="4" fontId="91" fillId="50" borderId="0" applyNumberFormat="0" applyProtection="0">
      <alignment horizontal="left" vertical="center" indent="1"/>
    </xf>
    <xf numFmtId="4" fontId="94" fillId="41" borderId="0" applyNumberFormat="0" applyProtection="0">
      <alignment horizontal="left" vertical="center" indent="1"/>
    </xf>
    <xf numFmtId="0" fontId="9" fillId="26" borderId="24" applyNumberFormat="0" applyProtection="0">
      <alignment horizontal="left" vertical="center" indent="1"/>
    </xf>
    <xf numFmtId="4" fontId="91" fillId="51" borderId="32" applyNumberFormat="0" applyProtection="0">
      <alignment horizontal="right" vertical="center"/>
    </xf>
    <xf numFmtId="4" fontId="34" fillId="40" borderId="24" applyNumberFormat="0" applyProtection="0">
      <alignment horizontal="left" vertical="center" indent="1"/>
    </xf>
    <xf numFmtId="4" fontId="34" fillId="50" borderId="0" applyNumberFormat="0" applyProtection="0">
      <alignment horizontal="left" vertical="center" indent="1"/>
    </xf>
    <xf numFmtId="4" fontId="34" fillId="42" borderId="24" applyNumberFormat="0" applyProtection="0">
      <alignment horizontal="left" vertical="center" indent="1"/>
    </xf>
    <xf numFmtId="4" fontId="34" fillId="48" borderId="0" applyNumberFormat="0" applyProtection="0">
      <alignment horizontal="left" vertical="center" indent="1"/>
    </xf>
    <xf numFmtId="0" fontId="9" fillId="42" borderId="24" applyNumberFormat="0" applyProtection="0">
      <alignment horizontal="left" vertical="center" indent="1"/>
    </xf>
    <xf numFmtId="0" fontId="9" fillId="41" borderId="32" applyNumberFormat="0" applyProtection="0">
      <alignment horizontal="left" vertical="center" indent="1"/>
    </xf>
    <xf numFmtId="0" fontId="9" fillId="42" borderId="24" applyNumberFormat="0" applyProtection="0">
      <alignment horizontal="left" vertical="center" indent="1"/>
    </xf>
    <xf numFmtId="0" fontId="9" fillId="41" borderId="32" applyNumberFormat="0" applyProtection="0">
      <alignment horizontal="left" vertical="top" indent="1"/>
    </xf>
    <xf numFmtId="0" fontId="9" fillId="43" borderId="24" applyNumberFormat="0" applyProtection="0">
      <alignment horizontal="left" vertical="center" indent="1"/>
    </xf>
    <xf numFmtId="0" fontId="9" fillId="48" borderId="32" applyNumberFormat="0" applyProtection="0">
      <alignment horizontal="left" vertical="center" indent="1"/>
    </xf>
    <xf numFmtId="0" fontId="9" fillId="43" borderId="24" applyNumberFormat="0" applyProtection="0">
      <alignment horizontal="left" vertical="center" indent="1"/>
    </xf>
    <xf numFmtId="0" fontId="9" fillId="48" borderId="32" applyNumberFormat="0" applyProtection="0">
      <alignment horizontal="left" vertical="top" indent="1"/>
    </xf>
    <xf numFmtId="0" fontId="9" fillId="30" borderId="24" applyNumberFormat="0" applyProtection="0">
      <alignment horizontal="left" vertical="center" indent="1"/>
    </xf>
    <xf numFmtId="0" fontId="9" fillId="52" borderId="32" applyNumberFormat="0" applyProtection="0">
      <alignment horizontal="left" vertical="center" indent="1"/>
    </xf>
    <xf numFmtId="0" fontId="9" fillId="30" borderId="24" applyNumberFormat="0" applyProtection="0">
      <alignment horizontal="left" vertical="center" indent="1"/>
    </xf>
    <xf numFmtId="0" fontId="9" fillId="52" borderId="32" applyNumberFormat="0" applyProtection="0">
      <alignment horizontal="left" vertical="top" indent="1"/>
    </xf>
    <xf numFmtId="0" fontId="9" fillId="26" borderId="24" applyNumberFormat="0" applyProtection="0">
      <alignment horizontal="left" vertical="center" indent="1"/>
    </xf>
    <xf numFmtId="0" fontId="9" fillId="53" borderId="32" applyNumberFormat="0" applyProtection="0">
      <alignment horizontal="left" vertical="center" indent="1"/>
    </xf>
    <xf numFmtId="0" fontId="9" fillId="26" borderId="24" applyNumberFormat="0" applyProtection="0">
      <alignment horizontal="left" vertical="center" indent="1"/>
    </xf>
    <xf numFmtId="0" fontId="9" fillId="53" borderId="32" applyNumberFormat="0" applyProtection="0">
      <alignment horizontal="left" vertical="top" indent="1"/>
    </xf>
    <xf numFmtId="0" fontId="14" fillId="0" borderId="0"/>
    <xf numFmtId="4" fontId="91" fillId="31" borderId="32" applyNumberFormat="0" applyProtection="0">
      <alignment vertical="center"/>
    </xf>
    <xf numFmtId="4" fontId="92" fillId="31" borderId="32" applyNumberFormat="0" applyProtection="0">
      <alignment vertical="center"/>
    </xf>
    <xf numFmtId="4" fontId="91" fillId="31" borderId="32" applyNumberFormat="0" applyProtection="0">
      <alignment horizontal="left" vertical="center" indent="1"/>
    </xf>
    <xf numFmtId="0" fontId="91" fillId="31" borderId="32" applyNumberFormat="0" applyProtection="0">
      <alignment horizontal="left" vertical="top" indent="1"/>
    </xf>
    <xf numFmtId="4" fontId="91" fillId="50" borderId="32" applyNumberFormat="0" applyProtection="0">
      <alignment horizontal="right" vertical="center"/>
    </xf>
    <xf numFmtId="4" fontId="92" fillId="50" borderId="32" applyNumberFormat="0" applyProtection="0">
      <alignment horizontal="right" vertical="center"/>
    </xf>
    <xf numFmtId="4" fontId="91" fillId="51" borderId="32" applyNumberFormat="0" applyProtection="0">
      <alignment horizontal="left" vertical="center" indent="1"/>
    </xf>
    <xf numFmtId="0" fontId="9" fillId="26" borderId="24" applyNumberFormat="0" applyProtection="0">
      <alignment horizontal="left" vertical="center" indent="1"/>
    </xf>
    <xf numFmtId="0" fontId="91" fillId="48" borderId="32" applyNumberFormat="0" applyProtection="0">
      <alignment horizontal="left" vertical="top" indent="1"/>
    </xf>
    <xf numFmtId="0" fontId="95" fillId="0" borderId="0"/>
    <xf numFmtId="4" fontId="107" fillId="54" borderId="0" applyNumberFormat="0" applyProtection="0">
      <alignment horizontal="left" vertical="center" indent="1"/>
    </xf>
    <xf numFmtId="4" fontId="96" fillId="50" borderId="32" applyNumberFormat="0" applyProtection="0">
      <alignment horizontal="right" vertical="center"/>
    </xf>
    <xf numFmtId="0" fontId="108" fillId="0" borderId="0" applyNumberFormat="0" applyFill="0" applyBorder="0" applyAlignment="0" applyProtection="0"/>
    <xf numFmtId="0" fontId="68" fillId="0" borderId="34" applyNumberFormat="0" applyFill="0" applyAlignment="0" applyProtection="0"/>
    <xf numFmtId="0" fontId="14" fillId="0" borderId="0">
      <alignment vertical="top"/>
    </xf>
    <xf numFmtId="0" fontId="14" fillId="0" borderId="0"/>
    <xf numFmtId="0" fontId="100" fillId="0" borderId="0" applyNumberFormat="0" applyProtection="0">
      <alignment horizontal="center" vertical="center" wrapText="1"/>
    </xf>
    <xf numFmtId="0" fontId="14" fillId="0" borderId="0"/>
    <xf numFmtId="0" fontId="14" fillId="0" borderId="0"/>
    <xf numFmtId="0" fontId="14" fillId="0" borderId="0">
      <alignment vertical="top"/>
    </xf>
    <xf numFmtId="9" fontId="14" fillId="0" borderId="0" applyFont="0" applyFill="0" applyBorder="0" applyAlignment="0" applyProtection="0"/>
    <xf numFmtId="164" fontId="14" fillId="0" borderId="0" applyFont="0" applyFill="0" applyBorder="0" applyAlignment="0" applyProtection="0"/>
    <xf numFmtId="0" fontId="51" fillId="0" borderId="0" applyNumberFormat="0" applyFill="0" applyBorder="0" applyAlignment="0" applyProtection="0"/>
    <xf numFmtId="0" fontId="9" fillId="0" borderId="0"/>
    <xf numFmtId="0" fontId="9" fillId="26" borderId="24" applyNumberFormat="0" applyProtection="0">
      <alignment horizontal="left" vertical="center" indent="1"/>
    </xf>
    <xf numFmtId="0" fontId="9" fillId="26" borderId="24" applyNumberFormat="0" applyProtection="0">
      <alignment horizontal="left" vertical="center" indent="1"/>
    </xf>
    <xf numFmtId="4" fontId="91" fillId="40" borderId="24" applyNumberFormat="0" applyProtection="0">
      <alignment horizontal="left" vertical="center" indent="1"/>
    </xf>
    <xf numFmtId="4" fontId="91" fillId="42" borderId="24" applyNumberFormat="0" applyProtection="0">
      <alignment horizontal="left" vertical="center" indent="1"/>
    </xf>
    <xf numFmtId="0" fontId="109" fillId="0" borderId="0"/>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xf numFmtId="0" fontId="9" fillId="0" borderId="0"/>
    <xf numFmtId="0" fontId="9" fillId="0" borderId="0"/>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53" fillId="55" borderId="0" applyNumberFormat="0" applyBorder="0" applyAlignment="0" applyProtection="0"/>
    <xf numFmtId="0" fontId="53" fillId="56" borderId="0" applyNumberFormat="0" applyBorder="0" applyAlignment="0" applyProtection="0"/>
    <xf numFmtId="0" fontId="54" fillId="57" borderId="0" applyNumberFormat="0" applyBorder="0" applyAlignment="0" applyProtection="0"/>
    <xf numFmtId="0" fontId="53" fillId="58" borderId="0" applyNumberFormat="0" applyBorder="0" applyAlignment="0" applyProtection="0"/>
    <xf numFmtId="0" fontId="53" fillId="59" borderId="0" applyNumberFormat="0" applyBorder="0" applyAlignment="0" applyProtection="0"/>
    <xf numFmtId="0" fontId="54" fillId="60" borderId="0" applyNumberFormat="0" applyBorder="0" applyAlignment="0" applyProtection="0"/>
    <xf numFmtId="0" fontId="53" fillId="61" borderId="0" applyNumberFormat="0" applyBorder="0" applyAlignment="0" applyProtection="0"/>
    <xf numFmtId="0" fontId="53" fillId="62" borderId="0" applyNumberFormat="0" applyBorder="0" applyAlignment="0" applyProtection="0"/>
    <xf numFmtId="0" fontId="54" fillId="63" borderId="0" applyNumberFormat="0" applyBorder="0" applyAlignment="0" applyProtection="0"/>
    <xf numFmtId="0" fontId="53" fillId="58" borderId="0" applyNumberFormat="0" applyBorder="0" applyAlignment="0" applyProtection="0"/>
    <xf numFmtId="0" fontId="53" fillId="64" borderId="0" applyNumberFormat="0" applyBorder="0" applyAlignment="0" applyProtection="0"/>
    <xf numFmtId="0" fontId="54" fillId="59" borderId="0" applyNumberFormat="0" applyBorder="0" applyAlignment="0" applyProtection="0"/>
    <xf numFmtId="0" fontId="53" fillId="65" borderId="0" applyNumberFormat="0" applyBorder="0" applyAlignment="0" applyProtection="0"/>
    <xf numFmtId="0" fontId="53" fillId="66" borderId="0" applyNumberFormat="0" applyBorder="0" applyAlignment="0" applyProtection="0"/>
    <xf numFmtId="0" fontId="54" fillId="57" borderId="0" applyNumberFormat="0" applyBorder="0" applyAlignment="0" applyProtection="0"/>
    <xf numFmtId="0" fontId="53" fillId="67" borderId="0" applyNumberFormat="0" applyBorder="0" applyAlignment="0" applyProtection="0"/>
    <xf numFmtId="0" fontId="53" fillId="68" borderId="0" applyNumberFormat="0" applyBorder="0" applyAlignment="0" applyProtection="0"/>
    <xf numFmtId="0" fontId="54" fillId="69" borderId="0" applyNumberFormat="0" applyBorder="0" applyAlignment="0" applyProtection="0"/>
    <xf numFmtId="0" fontId="68" fillId="70" borderId="0" applyNumberFormat="0" applyBorder="0" applyAlignment="0" applyProtection="0"/>
    <xf numFmtId="0" fontId="68" fillId="71" borderId="0" applyNumberFormat="0" applyBorder="0" applyAlignment="0" applyProtection="0"/>
    <xf numFmtId="0" fontId="68" fillId="72" borderId="0" applyNumberFormat="0" applyBorder="0" applyAlignment="0" applyProtection="0"/>
    <xf numFmtId="0" fontId="9" fillId="0" borderId="0"/>
    <xf numFmtId="4" fontId="94" fillId="41" borderId="0" applyNumberFormat="0" applyProtection="0">
      <alignment horizontal="left" vertical="center" indent="1"/>
    </xf>
    <xf numFmtId="4" fontId="34" fillId="40" borderId="24" applyNumberFormat="0" applyProtection="0">
      <alignment horizontal="left" vertical="center" indent="1"/>
    </xf>
    <xf numFmtId="4" fontId="34" fillId="42" borderId="24" applyNumberFormat="0" applyProtection="0">
      <alignment horizontal="left" vertical="center" indent="1"/>
    </xf>
    <xf numFmtId="0" fontId="35" fillId="45" borderId="35" applyBorder="0"/>
    <xf numFmtId="0" fontId="95" fillId="0" borderId="0"/>
    <xf numFmtId="0" fontId="30" fillId="73" borderId="1"/>
    <xf numFmtId="0" fontId="108" fillId="0" borderId="0" applyNumberFormat="0" applyFill="0" applyBorder="0" applyAlignment="0" applyProtection="0"/>
    <xf numFmtId="0" fontId="54" fillId="74" borderId="0" applyNumberFormat="0" applyBorder="0" applyAlignment="0" applyProtection="0"/>
    <xf numFmtId="0" fontId="54" fillId="75" borderId="0" applyNumberFormat="0" applyBorder="0" applyAlignment="0" applyProtection="0"/>
    <xf numFmtId="0" fontId="54" fillId="76" borderId="0" applyNumberFormat="0" applyBorder="0" applyAlignment="0" applyProtection="0"/>
    <xf numFmtId="0" fontId="54" fillId="77" borderId="0" applyNumberFormat="0" applyBorder="0" applyAlignment="0" applyProtection="0"/>
    <xf numFmtId="0" fontId="54" fillId="57" borderId="0" applyNumberFormat="0" applyBorder="0" applyAlignment="0" applyProtection="0"/>
    <xf numFmtId="0" fontId="54" fillId="78" borderId="0" applyNumberFormat="0" applyBorder="0" applyAlignment="0" applyProtection="0"/>
    <xf numFmtId="0" fontId="110" fillId="68" borderId="36" applyNumberFormat="0" applyAlignment="0" applyProtection="0"/>
    <xf numFmtId="0" fontId="66" fillId="79" borderId="24" applyNumberFormat="0" applyAlignment="0" applyProtection="0"/>
    <xf numFmtId="0" fontId="111" fillId="79" borderId="36" applyNumberFormat="0" applyAlignment="0" applyProtection="0"/>
    <xf numFmtId="0" fontId="102" fillId="0" borderId="37" applyNumberFormat="0" applyFill="0" applyAlignment="0" applyProtection="0"/>
    <xf numFmtId="0" fontId="103" fillId="0" borderId="38" applyNumberFormat="0" applyFill="0" applyAlignment="0" applyProtection="0"/>
    <xf numFmtId="0" fontId="104" fillId="0" borderId="39" applyNumberFormat="0" applyFill="0" applyAlignment="0" applyProtection="0"/>
    <xf numFmtId="0" fontId="104" fillId="0" borderId="0" applyNumberFormat="0" applyFill="0" applyBorder="0" applyAlignment="0" applyProtection="0"/>
    <xf numFmtId="0" fontId="68" fillId="0" borderId="40" applyNumberFormat="0" applyFill="0" applyAlignment="0" applyProtection="0"/>
    <xf numFmtId="0" fontId="14" fillId="0" borderId="0"/>
    <xf numFmtId="0" fontId="57" fillId="77" borderId="18" applyNumberFormat="0" applyAlignment="0" applyProtection="0"/>
    <xf numFmtId="0" fontId="59" fillId="68" borderId="0" applyNumberFormat="0" applyBorder="0" applyAlignment="0" applyProtection="0"/>
    <xf numFmtId="0" fontId="9" fillId="0" borderId="0"/>
    <xf numFmtId="0" fontId="15" fillId="0" borderId="0"/>
    <xf numFmtId="0" fontId="14" fillId="0" borderId="0"/>
    <xf numFmtId="0" fontId="25" fillId="80" borderId="0"/>
    <xf numFmtId="0" fontId="9" fillId="0" borderId="0"/>
    <xf numFmtId="0" fontId="14" fillId="0" borderId="0"/>
    <xf numFmtId="0" fontId="112" fillId="67" borderId="0" applyNumberFormat="0" applyBorder="0" applyAlignment="0" applyProtection="0"/>
    <xf numFmtId="0" fontId="25" fillId="67" borderId="36" applyNumberFormat="0" applyFont="0" applyAlignment="0" applyProtection="0"/>
    <xf numFmtId="9" fontId="14" fillId="0" borderId="0" applyFont="0" applyFill="0" applyBorder="0" applyAlignment="0" applyProtection="0"/>
    <xf numFmtId="0" fontId="59" fillId="0" borderId="41" applyNumberFormat="0" applyFill="0" applyAlignment="0" applyProtection="0"/>
    <xf numFmtId="0" fontId="113" fillId="0" borderId="0" applyNumberFormat="0" applyFill="0" applyBorder="0" applyAlignment="0" applyProtection="0"/>
    <xf numFmtId="164" fontId="15" fillId="0" borderId="0" applyFont="0" applyFill="0" applyBorder="0" applyAlignment="0" applyProtection="0"/>
    <xf numFmtId="0" fontId="53" fillId="62" borderId="0" applyNumberFormat="0" applyBorder="0" applyAlignment="0" applyProtection="0"/>
    <xf numFmtId="0" fontId="9" fillId="0" borderId="0"/>
    <xf numFmtId="0" fontId="52" fillId="0" borderId="0"/>
    <xf numFmtId="43" fontId="52" fillId="0" borderId="0" applyFont="0" applyFill="0" applyBorder="0" applyAlignment="0" applyProtection="0"/>
    <xf numFmtId="41"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0" fontId="6" fillId="0" borderId="0"/>
    <xf numFmtId="0" fontId="6" fillId="0" borderId="0"/>
    <xf numFmtId="0" fontId="6" fillId="0" borderId="0"/>
    <xf numFmtId="0" fontId="6" fillId="0" borderId="0"/>
    <xf numFmtId="0" fontId="11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4" fillId="16" borderId="0" applyNumberFormat="0" applyBorder="0" applyAlignment="0" applyProtection="0"/>
    <xf numFmtId="0" fontId="54" fillId="45" borderId="0" applyNumberFormat="0" applyBorder="0" applyAlignment="0" applyProtection="0"/>
    <xf numFmtId="0" fontId="54" fillId="13"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164" fontId="14" fillId="0" borderId="0" applyFont="0" applyFill="0" applyBorder="0" applyAlignment="0" applyProtection="0"/>
    <xf numFmtId="0" fontId="54" fillId="45"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45" borderId="0" applyNumberFormat="0" applyBorder="0" applyAlignment="0" applyProtection="0"/>
    <xf numFmtId="164" fontId="14" fillId="0" borderId="0" applyFont="0" applyFill="0" applyBorder="0" applyAlignment="0" applyProtection="0"/>
    <xf numFmtId="164" fontId="14" fillId="0" borderId="0" applyFont="0" applyFill="0" applyBorder="0" applyAlignment="0" applyProtection="0"/>
    <xf numFmtId="0" fontId="54" fillId="16" borderId="0" applyNumberFormat="0" applyBorder="0" applyAlignment="0" applyProtection="0"/>
    <xf numFmtId="0" fontId="54" fillId="45" borderId="0" applyNumberFormat="0" applyBorder="0" applyAlignment="0" applyProtection="0"/>
    <xf numFmtId="0" fontId="54" fillId="13"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52" fillId="0" borderId="0" applyFont="0" applyFill="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6" borderId="0" applyNumberFormat="0" applyBorder="0" applyAlignment="0" applyProtection="0"/>
    <xf numFmtId="164" fontId="14" fillId="0" borderId="0" applyFont="0" applyFill="0" applyBorder="0" applyAlignment="0" applyProtection="0"/>
    <xf numFmtId="0" fontId="54" fillId="45" borderId="0" applyNumberFormat="0" applyBorder="0" applyAlignment="0" applyProtection="0"/>
    <xf numFmtId="0" fontId="54" fillId="16" borderId="0" applyNumberFormat="0" applyBorder="0" applyAlignment="0" applyProtection="0"/>
    <xf numFmtId="0" fontId="54" fillId="45" borderId="0" applyNumberFormat="0" applyBorder="0" applyAlignment="0" applyProtection="0"/>
    <xf numFmtId="0" fontId="54" fillId="13" borderId="0" applyNumberFormat="0" applyBorder="0" applyAlignment="0" applyProtection="0"/>
    <xf numFmtId="0" fontId="54" fillId="45" borderId="0" applyNumberFormat="0" applyBorder="0" applyAlignment="0" applyProtection="0"/>
    <xf numFmtId="164" fontId="14" fillId="0" borderId="0" applyFont="0" applyFill="0" applyBorder="0" applyAlignment="0" applyProtection="0"/>
    <xf numFmtId="164" fontId="14"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4" fillId="13" borderId="0" applyNumberFormat="0" applyBorder="0" applyAlignment="0" applyProtection="0"/>
    <xf numFmtId="0" fontId="54" fillId="45" borderId="0" applyNumberFormat="0" applyBorder="0" applyAlignment="0" applyProtection="0"/>
    <xf numFmtId="164" fontId="14" fillId="0" borderId="0" applyFont="0" applyFill="0" applyBorder="0" applyAlignment="0" applyProtection="0"/>
    <xf numFmtId="0" fontId="54" fillId="16" borderId="0" applyNumberFormat="0" applyBorder="0" applyAlignment="0" applyProtection="0"/>
    <xf numFmtId="164" fontId="14" fillId="0" borderId="0" applyFont="0" applyFill="0" applyBorder="0" applyAlignment="0" applyProtection="0"/>
    <xf numFmtId="0" fontId="54" fillId="45" borderId="0" applyNumberFormat="0" applyBorder="0" applyAlignment="0" applyProtection="0"/>
    <xf numFmtId="0" fontId="54" fillId="13" borderId="0" applyNumberFormat="0" applyBorder="0" applyAlignment="0" applyProtection="0"/>
    <xf numFmtId="0" fontId="54" fillId="45" borderId="0" applyNumberFormat="0" applyBorder="0" applyAlignment="0" applyProtection="0"/>
    <xf numFmtId="0" fontId="54" fillId="16" borderId="0" applyNumberFormat="0" applyBorder="0" applyAlignment="0" applyProtection="0"/>
    <xf numFmtId="0" fontId="54" fillId="45" borderId="0" applyNumberFormat="0" applyBorder="0" applyAlignment="0" applyProtection="0"/>
    <xf numFmtId="164" fontId="14" fillId="0" borderId="0" applyFont="0" applyFill="0" applyBorder="0" applyAlignment="0" applyProtection="0"/>
    <xf numFmtId="0" fontId="54" fillId="16" borderId="0" applyNumberFormat="0" applyBorder="0" applyAlignment="0" applyProtection="0"/>
    <xf numFmtId="0" fontId="54" fillId="13" borderId="0" applyNumberFormat="0" applyBorder="0" applyAlignment="0" applyProtection="0"/>
    <xf numFmtId="0" fontId="54" fillId="16" borderId="0" applyNumberFormat="0" applyBorder="0" applyAlignment="0" applyProtection="0"/>
    <xf numFmtId="0" fontId="54" fillId="45" borderId="0" applyNumberFormat="0" applyBorder="0" applyAlignment="0" applyProtection="0"/>
    <xf numFmtId="0" fontId="54" fillId="13" borderId="0" applyNumberFormat="0" applyBorder="0" applyAlignment="0" applyProtection="0"/>
    <xf numFmtId="0" fontId="54" fillId="16" borderId="0" applyNumberFormat="0" applyBorder="0" applyAlignment="0" applyProtection="0"/>
    <xf numFmtId="0" fontId="54" fillId="13" borderId="0" applyNumberFormat="0" applyBorder="0" applyAlignment="0" applyProtection="0"/>
    <xf numFmtId="164" fontId="14" fillId="0" borderId="0" applyFont="0" applyFill="0" applyBorder="0" applyAlignment="0" applyProtection="0"/>
    <xf numFmtId="164" fontId="14" fillId="0" borderId="0" applyFont="0" applyFill="0" applyBorder="0" applyAlignment="0" applyProtection="0"/>
    <xf numFmtId="0" fontId="54" fillId="13" borderId="0" applyNumberFormat="0" applyBorder="0" applyAlignment="0" applyProtection="0"/>
    <xf numFmtId="164" fontId="14" fillId="0" borderId="0" applyFont="0" applyFill="0" applyBorder="0" applyAlignment="0" applyProtection="0"/>
    <xf numFmtId="0" fontId="54" fillId="16"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4" fillId="13" borderId="0" applyNumberFormat="0" applyBorder="0" applyAlignment="0" applyProtection="0"/>
    <xf numFmtId="0" fontId="54" fillId="45" borderId="0" applyNumberFormat="0" applyBorder="0" applyAlignment="0" applyProtection="0"/>
    <xf numFmtId="164" fontId="14" fillId="0" borderId="0" applyFont="0" applyFill="0" applyBorder="0" applyAlignment="0" applyProtection="0"/>
    <xf numFmtId="0" fontId="54" fillId="13" borderId="0" applyNumberFormat="0" applyBorder="0" applyAlignment="0" applyProtection="0"/>
    <xf numFmtId="0" fontId="54" fillId="45" borderId="0" applyNumberFormat="0" applyBorder="0" applyAlignment="0" applyProtection="0"/>
    <xf numFmtId="164" fontId="14" fillId="0" borderId="0" applyFont="0" applyFill="0" applyBorder="0" applyAlignment="0" applyProtection="0"/>
    <xf numFmtId="0" fontId="54" fillId="16" borderId="0" applyNumberFormat="0" applyBorder="0" applyAlignment="0" applyProtection="0"/>
    <xf numFmtId="0" fontId="54" fillId="45" borderId="0" applyNumberFormat="0" applyBorder="0" applyAlignment="0" applyProtection="0"/>
    <xf numFmtId="0" fontId="6" fillId="0" borderId="0"/>
    <xf numFmtId="164" fontId="52" fillId="0" borderId="0" applyFont="0" applyFill="0" applyBorder="0" applyAlignment="0" applyProtection="0"/>
    <xf numFmtId="164" fontId="52" fillId="0" borderId="0" applyFont="0" applyFill="0" applyBorder="0" applyAlignment="0" applyProtection="0"/>
    <xf numFmtId="0" fontId="14" fillId="0" borderId="0"/>
    <xf numFmtId="0" fontId="54" fillId="16" borderId="0" applyNumberFormat="0" applyBorder="0" applyAlignment="0" applyProtection="0"/>
    <xf numFmtId="0" fontId="54" fillId="45" borderId="0" applyNumberFormat="0" applyBorder="0" applyAlignment="0" applyProtection="0"/>
    <xf numFmtId="0" fontId="54" fillId="13" borderId="0" applyNumberFormat="0" applyBorder="0" applyAlignment="0" applyProtection="0"/>
    <xf numFmtId="4" fontId="116" fillId="41" borderId="0" applyNumberFormat="0" applyProtection="0">
      <alignment horizontal="left" vertical="center" indent="1"/>
    </xf>
    <xf numFmtId="0" fontId="53" fillId="5" borderId="0" applyNumberFormat="0" applyBorder="0" applyAlignment="0" applyProtection="0"/>
    <xf numFmtId="0" fontId="53" fillId="6" borderId="0" applyNumberFormat="0" applyBorder="0" applyAlignment="0" applyProtection="0"/>
    <xf numFmtId="0" fontId="53" fillId="7" borderId="0" applyNumberFormat="0" applyBorder="0" applyAlignment="0" applyProtection="0"/>
    <xf numFmtId="0" fontId="53" fillId="8" borderId="0" applyNumberFormat="0" applyBorder="0" applyAlignment="0" applyProtection="0"/>
    <xf numFmtId="0" fontId="53" fillId="9" borderId="0" applyNumberFormat="0" applyBorder="0" applyAlignment="0" applyProtection="0"/>
    <xf numFmtId="0" fontId="53" fillId="10" borderId="0" applyNumberFormat="0" applyBorder="0" applyAlignment="0" applyProtection="0"/>
    <xf numFmtId="0" fontId="53" fillId="12" borderId="0" applyNumberFormat="0" applyBorder="0" applyAlignment="0" applyProtection="0"/>
    <xf numFmtId="0" fontId="53" fillId="7" borderId="0" applyNumberFormat="0" applyBorder="0" applyAlignment="0" applyProtection="0"/>
    <xf numFmtId="0" fontId="53" fillId="10" borderId="0" applyNumberFormat="0" applyBorder="0" applyAlignment="0" applyProtection="0"/>
    <xf numFmtId="0" fontId="53" fillId="13" borderId="0" applyNumberFormat="0" applyBorder="0" applyAlignment="0" applyProtection="0"/>
    <xf numFmtId="0" fontId="54" fillId="14" borderId="0" applyNumberFormat="0" applyBorder="0" applyAlignment="0" applyProtection="0"/>
    <xf numFmtId="0" fontId="54" fillId="12" borderId="0" applyNumberFormat="0" applyBorder="0" applyAlignment="0" applyProtection="0"/>
    <xf numFmtId="0" fontId="54" fillId="15" borderId="0" applyNumberFormat="0" applyBorder="0" applyAlignment="0" applyProtection="0"/>
    <xf numFmtId="0" fontId="54" fillId="17" borderId="0" applyNumberFormat="0" applyBorder="0" applyAlignment="0" applyProtection="0"/>
    <xf numFmtId="0" fontId="54" fillId="18" borderId="0" applyNumberFormat="0" applyBorder="0" applyAlignment="0" applyProtection="0"/>
    <xf numFmtId="0" fontId="54" fillId="15" borderId="0" applyNumberFormat="0" applyBorder="0" applyAlignment="0" applyProtection="0"/>
    <xf numFmtId="0" fontId="54" fillId="21" borderId="0" applyNumberFormat="0" applyBorder="0" applyAlignment="0" applyProtection="0"/>
    <xf numFmtId="0" fontId="55" fillId="5" borderId="0" applyNumberFormat="0" applyBorder="0" applyAlignment="0" applyProtection="0"/>
    <xf numFmtId="0" fontId="56" fillId="22" borderId="17" applyNumberFormat="0" applyAlignment="0" applyProtection="0"/>
    <xf numFmtId="0" fontId="57" fillId="23" borderId="18" applyNumberFormat="0" applyAlignment="0" applyProtection="0"/>
    <xf numFmtId="0" fontId="59" fillId="6" borderId="0" applyNumberFormat="0" applyBorder="0" applyAlignment="0" applyProtection="0"/>
    <xf numFmtId="0" fontId="60" fillId="0" borderId="19" applyNumberFormat="0" applyFill="0" applyAlignment="0" applyProtection="0"/>
    <xf numFmtId="0" fontId="61" fillId="0" borderId="20" applyNumberFormat="0" applyFill="0" applyAlignment="0" applyProtection="0"/>
    <xf numFmtId="0" fontId="62" fillId="0" borderId="21" applyNumberFormat="0" applyFill="0" applyAlignment="0" applyProtection="0"/>
    <xf numFmtId="0" fontId="62" fillId="0" borderId="0" applyNumberFormat="0" applyFill="0" applyBorder="0" applyAlignment="0" applyProtection="0"/>
    <xf numFmtId="0" fontId="64" fillId="0" borderId="22" applyNumberFormat="0" applyFill="0" applyAlignment="0" applyProtection="0"/>
    <xf numFmtId="0" fontId="53" fillId="25" borderId="23" applyNumberFormat="0" applyFont="0" applyAlignment="0" applyProtection="0"/>
    <xf numFmtId="0" fontId="66" fillId="22" borderId="24" applyNumberFormat="0" applyAlignment="0" applyProtection="0"/>
    <xf numFmtId="0" fontId="67" fillId="0" borderId="0" applyNumberFormat="0" applyFill="0" applyBorder="0" applyAlignment="0" applyProtection="0"/>
    <xf numFmtId="0" fontId="68" fillId="0" borderId="25" applyNumberFormat="0" applyFill="0" applyAlignment="0" applyProtection="0"/>
    <xf numFmtId="0" fontId="9" fillId="0" borderId="0"/>
    <xf numFmtId="4" fontId="94" fillId="41" borderId="0" applyNumberFormat="0" applyProtection="0">
      <alignment horizontal="left" vertical="center" indent="1"/>
    </xf>
    <xf numFmtId="4" fontId="34" fillId="40" borderId="24" applyNumberFormat="0" applyProtection="0">
      <alignment horizontal="left" vertical="center" indent="1"/>
    </xf>
    <xf numFmtId="4" fontId="34" fillId="42" borderId="24" applyNumberFormat="0" applyProtection="0">
      <alignment horizontal="left" vertical="center" indent="1"/>
    </xf>
    <xf numFmtId="0" fontId="95" fillId="0" borderId="0"/>
    <xf numFmtId="43" fontId="50" fillId="0" borderId="0" applyFont="0" applyFill="0" applyBorder="0" applyAlignment="0" applyProtection="0"/>
    <xf numFmtId="0" fontId="5" fillId="0" borderId="0"/>
    <xf numFmtId="0" fontId="4" fillId="0" borderId="0"/>
    <xf numFmtId="0" fontId="4" fillId="0" borderId="0"/>
    <xf numFmtId="0" fontId="3" fillId="0" borderId="0"/>
    <xf numFmtId="0" fontId="3" fillId="0" borderId="0"/>
    <xf numFmtId="0" fontId="2" fillId="0" borderId="0"/>
    <xf numFmtId="0" fontId="47" fillId="0" borderId="0">
      <alignment horizontal="left" vertical="top"/>
    </xf>
    <xf numFmtId="0" fontId="44" fillId="0" borderId="0">
      <alignment horizontal="right" vertical="top"/>
    </xf>
    <xf numFmtId="0" fontId="1" fillId="0" borderId="0"/>
    <xf numFmtId="0" fontId="120" fillId="0" borderId="0"/>
    <xf numFmtId="0" fontId="125" fillId="0" borderId="0" applyNumberFormat="0" applyFill="0" applyBorder="0" applyAlignment="0" applyProtection="0"/>
  </cellStyleXfs>
  <cellXfs count="205">
    <xf numFmtId="0" fontId="0" fillId="0" borderId="0" xfId="0"/>
    <xf numFmtId="0" fontId="10" fillId="0" borderId="0" xfId="0" applyFont="1"/>
    <xf numFmtId="0" fontId="11" fillId="0" borderId="0" xfId="0" applyFont="1"/>
    <xf numFmtId="0" fontId="10" fillId="0" borderId="0" xfId="0" applyFont="1" applyAlignment="1" applyProtection="1">
      <alignment horizontal="right"/>
      <protection locked="0"/>
    </xf>
    <xf numFmtId="0" fontId="10" fillId="0" borderId="0" xfId="0" applyFont="1" applyProtection="1">
      <protection locked="0"/>
    </xf>
    <xf numFmtId="0" fontId="11" fillId="0" borderId="1" xfId="0" applyFont="1" applyBorder="1" applyAlignment="1">
      <alignment horizontal="center" vertical="center" wrapText="1"/>
    </xf>
    <xf numFmtId="0" fontId="10" fillId="0" borderId="0" xfId="0" applyFont="1" applyAlignment="1" applyProtection="1">
      <alignment horizontal="left"/>
      <protection locked="0"/>
    </xf>
    <xf numFmtId="0" fontId="10" fillId="0" borderId="0" xfId="0" applyFont="1" applyAlignment="1" applyProtection="1">
      <alignment horizontal="center"/>
      <protection locked="0"/>
    </xf>
    <xf numFmtId="0" fontId="18" fillId="0" borderId="0" xfId="24" applyFont="1" applyAlignment="1">
      <alignment horizontal="justify" shrinkToFit="1"/>
    </xf>
    <xf numFmtId="0" fontId="19" fillId="0" borderId="0" xfId="24" applyFont="1" applyAlignment="1">
      <alignment horizontal="right" wrapText="1"/>
    </xf>
    <xf numFmtId="0" fontId="15" fillId="0" borderId="0" xfId="24" applyFont="1" applyProtection="1">
      <protection locked="0"/>
    </xf>
    <xf numFmtId="0" fontId="15" fillId="0" borderId="0" xfId="24" applyFont="1"/>
    <xf numFmtId="0" fontId="15" fillId="0" borderId="0" xfId="24" applyFont="1" applyAlignment="1">
      <alignment horizontal="right"/>
    </xf>
    <xf numFmtId="0" fontId="19" fillId="0" borderId="1" xfId="24" applyFont="1" applyBorder="1" applyAlignment="1" applyProtection="1">
      <alignment horizontal="center" vertical="center" wrapText="1"/>
      <protection locked="0"/>
    </xf>
    <xf numFmtId="0" fontId="15" fillId="0" borderId="1" xfId="24" applyFont="1" applyBorder="1" applyAlignment="1" applyProtection="1">
      <alignment horizontal="center"/>
      <protection locked="0"/>
    </xf>
    <xf numFmtId="0" fontId="19" fillId="0" borderId="1" xfId="24" applyFont="1" applyBorder="1" applyAlignment="1">
      <alignment horizontal="left"/>
    </xf>
    <xf numFmtId="166" fontId="15" fillId="0" borderId="1" xfId="31" applyNumberFormat="1" applyFont="1" applyBorder="1" applyProtection="1">
      <protection locked="0"/>
    </xf>
    <xf numFmtId="0" fontId="15" fillId="0" borderId="1" xfId="24" applyFont="1" applyBorder="1" applyAlignment="1">
      <alignment wrapText="1"/>
    </xf>
    <xf numFmtId="0" fontId="19" fillId="0" borderId="1" xfId="24" applyFont="1" applyBorder="1" applyAlignment="1">
      <alignment wrapText="1"/>
    </xf>
    <xf numFmtId="3" fontId="15" fillId="0" borderId="0" xfId="24" applyNumberFormat="1" applyFont="1" applyProtection="1">
      <protection locked="0"/>
    </xf>
    <xf numFmtId="0" fontId="19" fillId="0" borderId="1" xfId="24" applyFont="1" applyBorder="1" applyAlignment="1">
      <alignment horizontal="left" wrapText="1"/>
    </xf>
    <xf numFmtId="0" fontId="15" fillId="0" borderId="1" xfId="24" applyFont="1" applyBorder="1" applyAlignment="1">
      <alignment horizontal="justify" wrapText="1"/>
    </xf>
    <xf numFmtId="0" fontId="15" fillId="0" borderId="1" xfId="24" applyFont="1" applyBorder="1" applyAlignment="1" applyProtection="1">
      <alignment horizontal="center" vertical="center"/>
      <protection locked="0"/>
    </xf>
    <xf numFmtId="3" fontId="19" fillId="0" borderId="0" xfId="24" applyNumberFormat="1" applyFont="1" applyProtection="1">
      <protection locked="0"/>
    </xf>
    <xf numFmtId="49" fontId="15" fillId="0" borderId="0" xfId="26" applyNumberFormat="1" applyFont="1" applyProtection="1">
      <protection locked="0"/>
    </xf>
    <xf numFmtId="3" fontId="10" fillId="0" borderId="1" xfId="23" applyNumberFormat="1" applyFont="1" applyBorder="1" applyAlignment="1" applyProtection="1">
      <alignment vertical="top" wrapText="1"/>
      <protection locked="0"/>
    </xf>
    <xf numFmtId="3" fontId="11" fillId="0" borderId="1" xfId="23" applyNumberFormat="1" applyFont="1" applyBorder="1" applyAlignment="1">
      <alignment horizontal="right"/>
    </xf>
    <xf numFmtId="3" fontId="10" fillId="0" borderId="1" xfId="0" applyNumberFormat="1" applyFont="1" applyBorder="1" applyAlignment="1">
      <alignment horizontal="center" vertical="center"/>
    </xf>
    <xf numFmtId="3" fontId="10" fillId="0" borderId="0" xfId="0" applyNumberFormat="1" applyFont="1"/>
    <xf numFmtId="0" fontId="10" fillId="0" borderId="0" xfId="0" applyFont="1" applyAlignment="1" applyProtection="1">
      <alignment vertical="top"/>
      <protection locked="0"/>
    </xf>
    <xf numFmtId="3" fontId="10" fillId="0" borderId="0" xfId="0" applyNumberFormat="1" applyFont="1" applyAlignment="1" applyProtection="1">
      <alignment horizontal="center"/>
      <protection locked="0"/>
    </xf>
    <xf numFmtId="0" fontId="24" fillId="0" borderId="0" xfId="0" applyFont="1"/>
    <xf numFmtId="3" fontId="10" fillId="0" borderId="1" xfId="0" applyNumberFormat="1" applyFont="1" applyBorder="1" applyAlignment="1" applyProtection="1">
      <alignment vertical="top" wrapText="1"/>
      <protection locked="0"/>
    </xf>
    <xf numFmtId="3" fontId="10" fillId="0" borderId="1" xfId="0" applyNumberFormat="1" applyFont="1" applyBorder="1" applyAlignment="1" applyProtection="1">
      <alignment horizontal="center" vertical="top" wrapText="1"/>
      <protection locked="0"/>
    </xf>
    <xf numFmtId="3" fontId="10" fillId="0" borderId="0" xfId="0" applyNumberFormat="1" applyFont="1" applyProtection="1">
      <protection locked="0"/>
    </xf>
    <xf numFmtId="3" fontId="19" fillId="0" borderId="1" xfId="23" applyNumberFormat="1" applyFont="1" applyBorder="1" applyAlignment="1">
      <alignment horizontal="right"/>
    </xf>
    <xf numFmtId="0" fontId="0" fillId="0" borderId="0" xfId="0" applyAlignment="1">
      <alignment wrapText="1"/>
    </xf>
    <xf numFmtId="0" fontId="27" fillId="0" borderId="0" xfId="4" quotePrefix="1" applyAlignment="1">
      <alignment horizontal="left" vertical="top" wrapText="1"/>
    </xf>
    <xf numFmtId="0" fontId="33" fillId="0" borderId="4" xfId="8" quotePrefix="1" applyBorder="1" applyAlignment="1">
      <alignment horizontal="center" vertical="top" wrapText="1"/>
    </xf>
    <xf numFmtId="0" fontId="33" fillId="0" borderId="5" xfId="8" quotePrefix="1" applyBorder="1" applyAlignment="1">
      <alignment horizontal="center" vertical="top" wrapText="1"/>
    </xf>
    <xf numFmtId="0" fontId="33" fillId="0" borderId="3" xfId="8" quotePrefix="1" applyBorder="1" applyAlignment="1">
      <alignment horizontal="center" vertical="top" wrapText="1"/>
    </xf>
    <xf numFmtId="0" fontId="33" fillId="0" borderId="6" xfId="8" quotePrefix="1" applyBorder="1" applyAlignment="1">
      <alignment horizontal="center" vertical="top" wrapText="1"/>
    </xf>
    <xf numFmtId="0" fontId="32" fillId="0" borderId="4" xfId="10" quotePrefix="1" applyBorder="1" applyAlignment="1">
      <alignment horizontal="center" vertical="top" wrapText="1"/>
    </xf>
    <xf numFmtId="0" fontId="27" fillId="0" borderId="4" xfId="6" applyBorder="1" applyAlignment="1">
      <alignment horizontal="right" vertical="top" wrapText="1"/>
    </xf>
    <xf numFmtId="3" fontId="27" fillId="0" borderId="4" xfId="6" applyNumberFormat="1" applyBorder="1" applyAlignment="1">
      <alignment horizontal="right" vertical="top" wrapText="1"/>
    </xf>
    <xf numFmtId="4" fontId="27" fillId="0" borderId="4" xfId="6" applyNumberFormat="1" applyBorder="1" applyAlignment="1">
      <alignment horizontal="right" vertical="top" wrapText="1"/>
    </xf>
    <xf numFmtId="0" fontId="23" fillId="0" borderId="0" xfId="0" applyFont="1" applyAlignment="1">
      <alignment vertical="top" wrapText="1"/>
    </xf>
    <xf numFmtId="0" fontId="22" fillId="0" borderId="0" xfId="0" applyFont="1"/>
    <xf numFmtId="3" fontId="0" fillId="0" borderId="0" xfId="0" applyNumberFormat="1" applyAlignment="1">
      <alignment wrapText="1"/>
    </xf>
    <xf numFmtId="0" fontId="15" fillId="0" borderId="0" xfId="24" applyFont="1" applyAlignment="1" applyProtection="1">
      <alignment wrapText="1"/>
      <protection locked="0"/>
    </xf>
    <xf numFmtId="0" fontId="17" fillId="0" borderId="0" xfId="0" applyFont="1" applyProtection="1">
      <protection locked="0"/>
    </xf>
    <xf numFmtId="3" fontId="17" fillId="0" borderId="0" xfId="0" applyNumberFormat="1" applyFont="1" applyProtection="1">
      <protection locked="0"/>
    </xf>
    <xf numFmtId="165" fontId="0" fillId="0" borderId="0" xfId="29" applyFont="1" applyAlignment="1">
      <alignment wrapText="1"/>
    </xf>
    <xf numFmtId="0" fontId="10" fillId="0" borderId="0" xfId="0" applyFont="1" applyAlignment="1" applyProtection="1">
      <alignment vertical="top" wrapText="1"/>
      <protection locked="0"/>
    </xf>
    <xf numFmtId="0" fontId="32" fillId="0" borderId="7" xfId="10" quotePrefix="1" applyBorder="1" applyAlignment="1">
      <alignment horizontal="center" vertical="top" wrapText="1"/>
    </xf>
    <xf numFmtId="0" fontId="11" fillId="0" borderId="8" xfId="0" applyFont="1" applyBorder="1" applyAlignment="1">
      <alignment horizontal="center" vertical="center" wrapText="1"/>
    </xf>
    <xf numFmtId="0" fontId="10" fillId="0" borderId="0" xfId="0" applyFont="1" applyAlignment="1" applyProtection="1">
      <alignment horizontal="left" vertical="top" wrapText="1"/>
      <protection locked="0"/>
    </xf>
    <xf numFmtId="0" fontId="13" fillId="0" borderId="1" xfId="0" applyFont="1" applyBorder="1" applyAlignment="1">
      <alignment horizontal="center" vertical="top" wrapText="1"/>
    </xf>
    <xf numFmtId="0" fontId="13" fillId="0" borderId="1" xfId="0" applyFont="1" applyBorder="1" applyAlignment="1">
      <alignment vertical="top" wrapText="1"/>
    </xf>
    <xf numFmtId="0" fontId="15" fillId="0" borderId="1" xfId="0" applyFont="1" applyBorder="1" applyAlignment="1">
      <alignment horizontal="center" vertical="center" wrapText="1"/>
    </xf>
    <xf numFmtId="0" fontId="38" fillId="0" borderId="1" xfId="0" applyFont="1" applyBorder="1" applyAlignment="1">
      <alignment vertical="top" wrapText="1"/>
    </xf>
    <xf numFmtId="0" fontId="21" fillId="0" borderId="2" xfId="0" applyFont="1" applyBorder="1" applyAlignment="1">
      <alignment horizontal="center" vertical="center" wrapText="1"/>
    </xf>
    <xf numFmtId="3" fontId="21" fillId="0" borderId="2" xfId="0" applyNumberFormat="1" applyFont="1" applyBorder="1" applyAlignment="1">
      <alignment horizontal="center" vertical="center" wrapText="1"/>
    </xf>
    <xf numFmtId="3" fontId="13" fillId="0" borderId="9" xfId="0" applyNumberFormat="1" applyFont="1" applyBorder="1" applyAlignment="1">
      <alignment horizontal="center" vertical="center" wrapText="1"/>
    </xf>
    <xf numFmtId="3" fontId="13" fillId="0" borderId="2"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13" fillId="0" borderId="8" xfId="0" applyFont="1" applyBorder="1" applyAlignment="1">
      <alignment horizontal="center" vertical="center" wrapText="1"/>
    </xf>
    <xf numFmtId="3" fontId="21" fillId="0" borderId="8" xfId="0" applyNumberFormat="1" applyFont="1" applyBorder="1" applyAlignment="1">
      <alignment horizontal="center" vertical="center" wrapText="1"/>
    </xf>
    <xf numFmtId="0" fontId="11" fillId="0" borderId="0" xfId="0" applyFont="1" applyProtection="1">
      <protection locked="0"/>
    </xf>
    <xf numFmtId="0" fontId="21" fillId="0" borderId="8" xfId="0" applyFont="1" applyBorder="1" applyAlignment="1">
      <alignment horizontal="center" vertical="center" wrapText="1"/>
    </xf>
    <xf numFmtId="0" fontId="38" fillId="0" borderId="2" xfId="0" applyFont="1" applyBorder="1" applyAlignment="1">
      <alignment horizontal="center" vertical="top" wrapText="1"/>
    </xf>
    <xf numFmtId="0" fontId="38" fillId="0" borderId="9" xfId="0" applyFont="1" applyBorder="1" applyAlignment="1">
      <alignment horizontal="center" wrapText="1"/>
    </xf>
    <xf numFmtId="0" fontId="38" fillId="0" borderId="9" xfId="0" applyFont="1" applyBorder="1" applyAlignment="1">
      <alignment horizontal="center" vertical="top" wrapText="1"/>
    </xf>
    <xf numFmtId="0" fontId="38" fillId="0" borderId="2" xfId="0" applyFont="1" applyBorder="1" applyAlignment="1">
      <alignment vertical="top" wrapText="1"/>
    </xf>
    <xf numFmtId="0" fontId="10" fillId="0" borderId="9" xfId="0" applyFont="1" applyBorder="1" applyAlignment="1" applyProtection="1">
      <alignment horizontal="center" wrapText="1"/>
      <protection locked="0"/>
    </xf>
    <xf numFmtId="0" fontId="10" fillId="0" borderId="9" xfId="0" applyFont="1" applyBorder="1" applyAlignment="1" applyProtection="1">
      <alignment vertical="top" wrapText="1"/>
      <protection locked="0"/>
    </xf>
    <xf numFmtId="3" fontId="10" fillId="0" borderId="9" xfId="0" applyNumberFormat="1" applyFont="1" applyBorder="1" applyAlignment="1" applyProtection="1">
      <alignment vertical="top" wrapText="1"/>
      <protection locked="0"/>
    </xf>
    <xf numFmtId="0" fontId="10" fillId="0" borderId="2" xfId="0" applyFont="1" applyBorder="1" applyAlignment="1">
      <alignment vertical="top" wrapText="1"/>
    </xf>
    <xf numFmtId="0" fontId="21" fillId="0" borderId="2" xfId="0" applyFont="1" applyBorder="1" applyAlignment="1">
      <alignment vertical="top" wrapText="1"/>
    </xf>
    <xf numFmtId="0" fontId="12" fillId="0" borderId="9" xfId="0" applyFont="1" applyBorder="1" applyAlignment="1" applyProtection="1">
      <alignment horizontal="center" wrapText="1"/>
      <protection locked="0"/>
    </xf>
    <xf numFmtId="0" fontId="11" fillId="0" borderId="9" xfId="0" applyFont="1" applyBorder="1" applyAlignment="1" applyProtection="1">
      <alignment horizontal="center" wrapText="1"/>
      <protection locked="0"/>
    </xf>
    <xf numFmtId="3" fontId="11" fillId="0" borderId="9" xfId="0" applyNumberFormat="1" applyFont="1" applyBorder="1" applyAlignment="1">
      <alignment horizontal="center" wrapText="1"/>
    </xf>
    <xf numFmtId="0" fontId="11" fillId="0" borderId="9" xfId="0" applyFont="1" applyBorder="1" applyAlignment="1">
      <alignment horizontal="center" wrapText="1"/>
    </xf>
    <xf numFmtId="3" fontId="10" fillId="0" borderId="9" xfId="0" applyNumberFormat="1" applyFont="1" applyBorder="1" applyAlignment="1">
      <alignment horizontal="center" wrapText="1"/>
    </xf>
    <xf numFmtId="0" fontId="19" fillId="0" borderId="10" xfId="24" applyFont="1" applyBorder="1" applyAlignment="1" applyProtection="1">
      <alignment horizontal="center" vertical="center" wrapText="1"/>
      <protection locked="0"/>
    </xf>
    <xf numFmtId="0" fontId="15" fillId="0" borderId="10" xfId="24" applyFont="1" applyBorder="1" applyAlignment="1" applyProtection="1">
      <alignment horizontal="center"/>
      <protection locked="0"/>
    </xf>
    <xf numFmtId="0" fontId="19" fillId="0" borderId="10" xfId="24" applyFont="1" applyBorder="1" applyAlignment="1" applyProtection="1">
      <alignment horizontal="center"/>
      <protection locked="0"/>
    </xf>
    <xf numFmtId="0" fontId="15" fillId="0" borderId="10" xfId="24" applyFont="1" applyBorder="1" applyAlignment="1" applyProtection="1">
      <alignment horizontal="center" vertical="center" wrapText="1"/>
      <protection locked="0"/>
    </xf>
    <xf numFmtId="0" fontId="15" fillId="0" borderId="10" xfId="24" applyFont="1" applyBorder="1" applyAlignment="1" applyProtection="1">
      <alignment horizontal="center" vertical="center"/>
      <protection locked="0"/>
    </xf>
    <xf numFmtId="3" fontId="15" fillId="0" borderId="1" xfId="24" applyNumberFormat="1" applyFont="1" applyBorder="1" applyProtection="1">
      <protection locked="0"/>
    </xf>
    <xf numFmtId="0" fontId="15" fillId="0" borderId="1" xfId="24" applyFont="1" applyBorder="1" applyProtection="1">
      <protection locked="0"/>
    </xf>
    <xf numFmtId="3" fontId="29" fillId="0" borderId="9" xfId="0" applyNumberFormat="1" applyFont="1" applyBorder="1" applyAlignment="1">
      <alignment horizontal="center" vertical="center" wrapText="1"/>
    </xf>
    <xf numFmtId="3" fontId="29" fillId="0" borderId="2" xfId="0" applyNumberFormat="1" applyFont="1" applyBorder="1" applyAlignment="1">
      <alignment horizontal="center" vertical="center" wrapText="1"/>
    </xf>
    <xf numFmtId="3" fontId="19" fillId="0" borderId="9" xfId="0" applyNumberFormat="1" applyFont="1" applyBorder="1" applyAlignment="1" applyProtection="1">
      <alignment vertical="top" wrapText="1"/>
      <protection locked="0"/>
    </xf>
    <xf numFmtId="3" fontId="39" fillId="0" borderId="9" xfId="0" applyNumberFormat="1" applyFont="1" applyBorder="1" applyAlignment="1">
      <alignment horizontal="center" wrapText="1"/>
    </xf>
    <xf numFmtId="0" fontId="40" fillId="0" borderId="2" xfId="0" applyFont="1" applyBorder="1" applyAlignment="1">
      <alignment vertical="top" wrapText="1"/>
    </xf>
    <xf numFmtId="0" fontId="39" fillId="0" borderId="9" xfId="0" applyFont="1" applyBorder="1" applyAlignment="1" applyProtection="1">
      <alignment horizontal="center" wrapText="1"/>
      <protection locked="0"/>
    </xf>
    <xf numFmtId="3" fontId="39" fillId="0" borderId="9" xfId="0" applyNumberFormat="1" applyFont="1" applyBorder="1" applyAlignment="1">
      <alignment horizontal="center" vertical="top" wrapText="1"/>
    </xf>
    <xf numFmtId="0" fontId="0" fillId="0" borderId="0" xfId="0" applyAlignment="1">
      <alignment vertical="center"/>
    </xf>
    <xf numFmtId="0" fontId="33" fillId="0" borderId="12" xfId="8" quotePrefix="1" applyBorder="1" applyAlignment="1">
      <alignment horizontal="center" vertical="top" wrapText="1"/>
    </xf>
    <xf numFmtId="0" fontId="27" fillId="0" borderId="1" xfId="6" quotePrefix="1" applyBorder="1" applyAlignment="1">
      <alignment horizontal="left" vertical="top" wrapText="1"/>
    </xf>
    <xf numFmtId="0" fontId="33" fillId="0" borderId="13" xfId="8" quotePrefix="1" applyBorder="1" applyAlignment="1">
      <alignment horizontal="center" vertical="top" wrapText="1"/>
    </xf>
    <xf numFmtId="0" fontId="33" fillId="0" borderId="11" xfId="8" quotePrefix="1" applyBorder="1" applyAlignment="1">
      <alignment horizontal="center" vertical="top" wrapText="1"/>
    </xf>
    <xf numFmtId="0" fontId="33" fillId="0" borderId="14" xfId="8" quotePrefix="1" applyBorder="1" applyAlignment="1">
      <alignment horizontal="center" vertical="top" wrapText="1"/>
    </xf>
    <xf numFmtId="0" fontId="32" fillId="0" borderId="12" xfId="10" quotePrefix="1" applyBorder="1" applyAlignment="1">
      <alignment horizontal="center" vertical="top" wrapText="1"/>
    </xf>
    <xf numFmtId="0" fontId="32" fillId="0" borderId="15" xfId="10" quotePrefix="1" applyBorder="1" applyAlignment="1">
      <alignment horizontal="center" vertical="top" wrapText="1"/>
    </xf>
    <xf numFmtId="3" fontId="27" fillId="0" borderId="15" xfId="6" applyNumberFormat="1" applyBorder="1" applyAlignment="1">
      <alignment horizontal="right" vertical="top" wrapText="1"/>
    </xf>
    <xf numFmtId="0" fontId="27" fillId="0" borderId="15" xfId="6" applyBorder="1" applyAlignment="1">
      <alignment horizontal="right" vertical="top" wrapText="1"/>
    </xf>
    <xf numFmtId="3" fontId="35" fillId="0" borderId="8" xfId="0" applyNumberFormat="1" applyFont="1" applyBorder="1" applyAlignment="1">
      <alignment horizontal="right" wrapText="1"/>
    </xf>
    <xf numFmtId="0" fontId="32" fillId="0" borderId="1" xfId="10" quotePrefix="1" applyBorder="1" applyAlignment="1">
      <alignment vertical="top" wrapText="1"/>
    </xf>
    <xf numFmtId="3" fontId="0" fillId="0" borderId="0" xfId="0" applyNumberFormat="1"/>
    <xf numFmtId="4" fontId="0" fillId="0" borderId="0" xfId="0" applyNumberFormat="1"/>
    <xf numFmtId="3" fontId="30" fillId="0" borderId="8" xfId="25" applyNumberFormat="1" applyBorder="1" applyAlignment="1">
      <alignment horizontal="right" vertical="top" wrapText="1"/>
    </xf>
    <xf numFmtId="0" fontId="27" fillId="0" borderId="1" xfId="2" quotePrefix="1" applyBorder="1" applyAlignment="1">
      <alignment vertical="top" wrapText="1"/>
    </xf>
    <xf numFmtId="49" fontId="32" fillId="0" borderId="12" xfId="10" quotePrefix="1" applyNumberFormat="1" applyBorder="1" applyAlignment="1">
      <alignment horizontal="center" vertical="top" wrapText="1"/>
    </xf>
    <xf numFmtId="3" fontId="27" fillId="2" borderId="4" xfId="6" applyNumberFormat="1" applyFill="1" applyBorder="1" applyAlignment="1">
      <alignment horizontal="right" vertical="top" wrapText="1"/>
    </xf>
    <xf numFmtId="3" fontId="27" fillId="2" borderId="15" xfId="6" applyNumberFormat="1" applyFill="1" applyBorder="1" applyAlignment="1">
      <alignment horizontal="right" vertical="top" wrapText="1"/>
    </xf>
    <xf numFmtId="4" fontId="0" fillId="3" borderId="0" xfId="0" applyNumberFormat="1" applyFill="1"/>
    <xf numFmtId="0" fontId="0" fillId="3" borderId="0" xfId="0" applyFill="1" applyAlignment="1">
      <alignment wrapText="1"/>
    </xf>
    <xf numFmtId="3" fontId="27" fillId="3" borderId="15" xfId="6" applyNumberFormat="1" applyFill="1" applyBorder="1" applyAlignment="1">
      <alignment horizontal="right" vertical="top" wrapText="1"/>
    </xf>
    <xf numFmtId="49" fontId="15" fillId="0" borderId="0" xfId="24" applyNumberFormat="1" applyFont="1" applyProtection="1">
      <protection locked="0"/>
    </xf>
    <xf numFmtId="0" fontId="15" fillId="0" borderId="0" xfId="24" applyFont="1" applyAlignment="1">
      <alignment horizontal="center" wrapText="1"/>
    </xf>
    <xf numFmtId="49" fontId="15" fillId="0" borderId="0" xfId="24" applyNumberFormat="1" applyFont="1" applyAlignment="1">
      <alignment horizontal="center"/>
    </xf>
    <xf numFmtId="3" fontId="15" fillId="0" borderId="0" xfId="24" applyNumberFormat="1" applyFont="1" applyAlignment="1">
      <alignment horizontal="center"/>
    </xf>
    <xf numFmtId="0" fontId="15" fillId="0" borderId="0" xfId="24" applyFont="1" applyAlignment="1">
      <alignment wrapText="1"/>
    </xf>
    <xf numFmtId="49" fontId="15" fillId="0" borderId="0" xfId="24" applyNumberFormat="1" applyFont="1"/>
    <xf numFmtId="3" fontId="15" fillId="0" borderId="0" xfId="24" applyNumberFormat="1" applyFont="1"/>
    <xf numFmtId="0" fontId="15" fillId="0" borderId="1" xfId="24" applyFont="1" applyBorder="1" applyAlignment="1" applyProtection="1">
      <alignment horizontal="center" wrapText="1"/>
      <protection locked="0"/>
    </xf>
    <xf numFmtId="49" fontId="15" fillId="0" borderId="1" xfId="24" applyNumberFormat="1" applyFont="1" applyBorder="1" applyAlignment="1" applyProtection="1">
      <alignment horizontal="center"/>
      <protection locked="0"/>
    </xf>
    <xf numFmtId="49" fontId="15" fillId="0" borderId="1" xfId="24" applyNumberFormat="1" applyFont="1" applyBorder="1" applyAlignment="1" applyProtection="1">
      <alignment horizontal="center" vertical="top" wrapText="1"/>
      <protection locked="0"/>
    </xf>
    <xf numFmtId="0" fontId="13" fillId="0" borderId="1" xfId="14" quotePrefix="1" applyFont="1" applyBorder="1" applyAlignment="1">
      <alignment horizontal="center" vertical="top" wrapText="1"/>
    </xf>
    <xf numFmtId="49" fontId="36" fillId="0" borderId="1" xfId="24" applyNumberFormat="1" applyFont="1" applyBorder="1" applyAlignment="1" applyProtection="1">
      <alignment horizontal="center" vertical="top" wrapText="1"/>
      <protection locked="0"/>
    </xf>
    <xf numFmtId="0" fontId="37" fillId="0" borderId="1" xfId="14" quotePrefix="1" applyFont="1" applyBorder="1" applyAlignment="1">
      <alignment horizontal="center" vertical="top" wrapText="1"/>
    </xf>
    <xf numFmtId="49" fontId="15" fillId="0" borderId="10" xfId="24" applyNumberFormat="1" applyFont="1" applyBorder="1" applyAlignment="1" applyProtection="1">
      <alignment horizontal="center" vertical="center" wrapText="1"/>
      <protection locked="0"/>
    </xf>
    <xf numFmtId="0" fontId="117" fillId="0" borderId="1" xfId="0" applyFont="1" applyBorder="1" applyAlignment="1">
      <alignment horizontal="center" vertical="center" wrapText="1"/>
    </xf>
    <xf numFmtId="0" fontId="117" fillId="0" borderId="1" xfId="0" applyFont="1" applyBorder="1" applyAlignment="1">
      <alignment vertical="center" wrapText="1"/>
    </xf>
    <xf numFmtId="0" fontId="118" fillId="0" borderId="1" xfId="0" applyFont="1" applyBorder="1" applyAlignment="1">
      <alignment vertical="center" wrapText="1"/>
    </xf>
    <xf numFmtId="0" fontId="15" fillId="0" borderId="0" xfId="26" applyFont="1" applyAlignment="1" applyProtection="1">
      <alignment wrapText="1"/>
      <protection locked="0"/>
    </xf>
    <xf numFmtId="0" fontId="15" fillId="0" borderId="1" xfId="24" applyFont="1" applyBorder="1" applyAlignment="1">
      <alignment vertical="top" wrapText="1"/>
    </xf>
    <xf numFmtId="0" fontId="36" fillId="0" borderId="1" xfId="24" applyFont="1" applyBorder="1" applyAlignment="1">
      <alignment vertical="top" wrapText="1"/>
    </xf>
    <xf numFmtId="49" fontId="19" fillId="0" borderId="1" xfId="24" applyNumberFormat="1" applyFont="1" applyBorder="1" applyAlignment="1" applyProtection="1">
      <alignment horizontal="center" vertical="center" wrapText="1"/>
      <protection locked="0"/>
    </xf>
    <xf numFmtId="172" fontId="15" fillId="0" borderId="0" xfId="24" applyNumberFormat="1" applyFont="1" applyAlignment="1">
      <alignment horizontal="justify" shrinkToFit="1"/>
    </xf>
    <xf numFmtId="172" fontId="15" fillId="0" borderId="0" xfId="24" applyNumberFormat="1" applyFont="1"/>
    <xf numFmtId="172" fontId="117" fillId="0" borderId="1" xfId="0" applyNumberFormat="1" applyFont="1" applyBorder="1" applyAlignment="1">
      <alignment horizontal="center" vertical="center" wrapText="1"/>
    </xf>
    <xf numFmtId="172" fontId="15" fillId="0" borderId="0" xfId="24" applyNumberFormat="1" applyFont="1" applyProtection="1">
      <protection locked="0"/>
    </xf>
    <xf numFmtId="0" fontId="47" fillId="0" borderId="42" xfId="15" quotePrefix="1" applyBorder="1" applyAlignment="1">
      <alignment horizontal="left" vertical="top" wrapText="1"/>
    </xf>
    <xf numFmtId="0" fontId="47" fillId="0" borderId="43" xfId="15" quotePrefix="1" applyBorder="1" applyAlignment="1">
      <alignment horizontal="left" vertical="top" wrapText="1"/>
    </xf>
    <xf numFmtId="0" fontId="44" fillId="0" borderId="1" xfId="9" quotePrefix="1" applyBorder="1" applyAlignment="1">
      <alignment horizontal="center" vertical="top" wrapText="1"/>
    </xf>
    <xf numFmtId="0" fontId="0" fillId="0" borderId="44" xfId="0" applyBorder="1" applyAlignment="1" applyProtection="1">
      <alignment horizontal="center" vertical="center"/>
      <protection locked="0"/>
    </xf>
    <xf numFmtId="0" fontId="118" fillId="0" borderId="44" xfId="0" applyFont="1" applyBorder="1" applyAlignment="1">
      <alignment vertical="center" wrapText="1"/>
    </xf>
    <xf numFmtId="0" fontId="119" fillId="0" borderId="44" xfId="0" applyFont="1" applyBorder="1" applyAlignment="1" applyProtection="1">
      <alignment horizontal="center" vertical="center"/>
      <protection locked="0"/>
    </xf>
    <xf numFmtId="49" fontId="15" fillId="0" borderId="0" xfId="26" applyNumberFormat="1" applyFont="1" applyAlignment="1" applyProtection="1">
      <alignment horizontal="right" wrapText="1"/>
      <protection locked="0"/>
    </xf>
    <xf numFmtId="0" fontId="15" fillId="0" borderId="0" xfId="0" applyFont="1" applyAlignment="1">
      <alignment horizontal="center" vertical="center" wrapText="1"/>
    </xf>
    <xf numFmtId="49" fontId="15" fillId="0" borderId="0" xfId="26" applyNumberFormat="1" applyFont="1" applyAlignment="1" applyProtection="1">
      <alignment horizontal="left" wrapText="1"/>
      <protection locked="0"/>
    </xf>
    <xf numFmtId="0" fontId="15" fillId="0" borderId="0" xfId="0" applyFont="1"/>
    <xf numFmtId="49" fontId="15" fillId="0" borderId="0" xfId="0" applyNumberFormat="1" applyFont="1" applyAlignment="1">
      <alignment horizontal="left" vertical="center"/>
    </xf>
    <xf numFmtId="3" fontId="15" fillId="0" borderId="0" xfId="0" applyNumberFormat="1" applyFont="1" applyAlignment="1">
      <alignment horizontal="left"/>
    </xf>
    <xf numFmtId="4" fontId="122" fillId="0" borderId="0" xfId="27" applyNumberFormat="1" applyFont="1" applyAlignment="1">
      <alignment horizontal="right" vertical="top" wrapText="1"/>
    </xf>
    <xf numFmtId="0" fontId="15" fillId="0" borderId="0" xfId="0" applyFont="1" applyAlignment="1" applyProtection="1">
      <alignment vertical="top"/>
      <protection locked="0"/>
    </xf>
    <xf numFmtId="49" fontId="15" fillId="0" borderId="0" xfId="26" applyNumberFormat="1" applyFont="1" applyAlignment="1" applyProtection="1">
      <alignment vertical="center"/>
      <protection locked="0"/>
    </xf>
    <xf numFmtId="0" fontId="15" fillId="0" borderId="0" xfId="24" applyFont="1" applyAlignment="1" applyProtection="1">
      <alignment horizontal="right"/>
      <protection locked="0"/>
    </xf>
    <xf numFmtId="0" fontId="15" fillId="0" borderId="0" xfId="24" applyFont="1" applyAlignment="1" applyProtection="1">
      <alignment horizontal="center" vertical="center" wrapText="1"/>
      <protection locked="0"/>
    </xf>
    <xf numFmtId="0" fontId="15" fillId="0" borderId="0" xfId="0" applyFont="1" applyAlignment="1">
      <alignment horizontal="left" vertical="center" wrapText="1"/>
    </xf>
    <xf numFmtId="49" fontId="15" fillId="0" borderId="0" xfId="26" applyNumberFormat="1" applyFont="1" applyAlignment="1" applyProtection="1">
      <alignment horizontal="right"/>
      <protection locked="0"/>
    </xf>
    <xf numFmtId="3" fontId="15" fillId="0" borderId="44" xfId="0" applyNumberFormat="1" applyFont="1" applyBorder="1" applyAlignment="1" applyProtection="1">
      <alignment horizontal="right" vertical="center"/>
      <protection locked="0"/>
    </xf>
    <xf numFmtId="0" fontId="0" fillId="0" borderId="44" xfId="0" applyBorder="1" applyAlignment="1" applyProtection="1">
      <alignment horizontal="right" vertical="center"/>
      <protection locked="0"/>
    </xf>
    <xf numFmtId="3" fontId="119" fillId="0" borderId="44" xfId="0" applyNumberFormat="1" applyFont="1" applyBorder="1" applyAlignment="1" applyProtection="1">
      <alignment horizontal="right" vertical="center"/>
      <protection locked="0"/>
    </xf>
    <xf numFmtId="4" fontId="123" fillId="0" borderId="0" xfId="24" applyNumberFormat="1" applyFont="1" applyProtection="1">
      <protection locked="0"/>
    </xf>
    <xf numFmtId="4" fontId="15" fillId="0" borderId="0" xfId="24" applyNumberFormat="1" applyFont="1" applyProtection="1">
      <protection locked="0"/>
    </xf>
    <xf numFmtId="3" fontId="15" fillId="0" borderId="0" xfId="24" applyNumberFormat="1" applyFont="1" applyAlignment="1" applyProtection="1">
      <alignment vertical="center"/>
      <protection locked="0"/>
    </xf>
    <xf numFmtId="3" fontId="15" fillId="0" borderId="44" xfId="0" applyNumberFormat="1" applyFont="1" applyBorder="1" applyAlignment="1" applyProtection="1">
      <alignment vertical="center"/>
      <protection locked="0"/>
    </xf>
    <xf numFmtId="0" fontId="15" fillId="0" borderId="44" xfId="0" applyFont="1" applyBorder="1" applyAlignment="1" applyProtection="1">
      <alignment vertical="center"/>
      <protection locked="0"/>
    </xf>
    <xf numFmtId="0" fontId="19" fillId="0" borderId="1" xfId="24" applyFont="1" applyBorder="1" applyAlignment="1">
      <alignment vertical="top" wrapText="1"/>
    </xf>
    <xf numFmtId="0" fontId="19" fillId="0" borderId="1" xfId="24" applyFont="1" applyBorder="1" applyAlignment="1" applyProtection="1">
      <alignment horizontal="center" vertical="top" wrapText="1"/>
      <protection locked="0"/>
    </xf>
    <xf numFmtId="3" fontId="19" fillId="0" borderId="44" xfId="0" applyNumberFormat="1" applyFont="1" applyBorder="1" applyAlignment="1" applyProtection="1">
      <alignment vertical="center"/>
      <protection locked="0"/>
    </xf>
    <xf numFmtId="3" fontId="19" fillId="0" borderId="44" xfId="0" applyNumberFormat="1" applyFont="1" applyBorder="1" applyAlignment="1" applyProtection="1">
      <alignment horizontal="right" vertical="center"/>
      <protection locked="0"/>
    </xf>
    <xf numFmtId="0" fontId="19" fillId="0" borderId="10" xfId="24" applyFont="1" applyBorder="1" applyAlignment="1" applyProtection="1">
      <alignment horizontal="center" vertical="center"/>
      <protection locked="0"/>
    </xf>
    <xf numFmtId="49" fontId="19" fillId="0" borderId="1" xfId="24" applyNumberFormat="1" applyFont="1" applyBorder="1" applyAlignment="1" applyProtection="1">
      <alignment horizontal="center" vertical="top" wrapText="1"/>
      <protection locked="0"/>
    </xf>
    <xf numFmtId="0" fontId="29" fillId="0" borderId="1" xfId="14" quotePrefix="1" applyFont="1" applyBorder="1" applyAlignment="1">
      <alignment horizontal="center" vertical="top" wrapText="1"/>
    </xf>
    <xf numFmtId="0" fontId="19" fillId="0" borderId="1" xfId="24" applyFont="1" applyBorder="1" applyAlignment="1" applyProtection="1">
      <alignment horizontal="center"/>
      <protection locked="0"/>
    </xf>
    <xf numFmtId="0" fontId="15" fillId="0" borderId="0" xfId="24" applyFont="1" applyAlignment="1" applyProtection="1">
      <alignment horizontal="left"/>
      <protection locked="0"/>
    </xf>
    <xf numFmtId="0" fontId="15" fillId="0" borderId="45" xfId="24" applyFont="1" applyBorder="1" applyAlignment="1" applyProtection="1">
      <alignment horizontal="right"/>
      <protection locked="0"/>
    </xf>
    <xf numFmtId="173" fontId="124" fillId="0" borderId="0" xfId="0" applyNumberFormat="1" applyFont="1" applyAlignment="1">
      <alignment horizontal="center" vertical="center"/>
    </xf>
    <xf numFmtId="49" fontId="15" fillId="0" borderId="0" xfId="0" applyNumberFormat="1" applyFont="1" applyAlignment="1">
      <alignment vertical="center"/>
    </xf>
    <xf numFmtId="0" fontId="15" fillId="0" borderId="0" xfId="24" applyFont="1" applyAlignment="1" applyProtection="1">
      <alignment horizontal="left" vertical="top" wrapText="1"/>
      <protection locked="0"/>
    </xf>
    <xf numFmtId="0" fontId="11" fillId="0" borderId="0" xfId="0" applyFont="1" applyAlignment="1" applyProtection="1">
      <alignment horizontal="center"/>
      <protection locked="0"/>
    </xf>
    <xf numFmtId="0" fontId="15" fillId="0" borderId="0" xfId="24" applyFont="1" applyAlignment="1" applyProtection="1">
      <alignment horizontal="center"/>
      <protection locked="0"/>
    </xf>
    <xf numFmtId="0" fontId="15" fillId="0" borderId="0" xfId="24" applyFont="1" applyAlignment="1" applyProtection="1">
      <alignment horizontal="left" wrapText="1"/>
      <protection locked="0"/>
    </xf>
    <xf numFmtId="0" fontId="13" fillId="0" borderId="1" xfId="0" applyFont="1" applyBorder="1" applyAlignment="1">
      <alignment horizontal="center" vertical="top" wrapText="1"/>
    </xf>
    <xf numFmtId="0" fontId="18" fillId="0" borderId="0" xfId="24" applyFont="1" applyAlignment="1" applyProtection="1">
      <alignment wrapText="1"/>
      <protection locked="0"/>
    </xf>
    <xf numFmtId="0" fontId="18" fillId="0" borderId="0" xfId="24" applyFont="1" applyAlignment="1">
      <alignment wrapText="1"/>
    </xf>
    <xf numFmtId="0" fontId="19" fillId="0" borderId="0" xfId="24" applyFont="1" applyAlignment="1" applyProtection="1">
      <alignment horizontal="center"/>
      <protection locked="0"/>
    </xf>
    <xf numFmtId="0" fontId="20" fillId="0" borderId="0" xfId="24" applyFont="1" applyAlignment="1" applyProtection="1">
      <alignment horizontal="center"/>
      <protection locked="0"/>
    </xf>
    <xf numFmtId="49" fontId="125" fillId="0" borderId="0" xfId="1018" applyNumberFormat="1" applyAlignment="1">
      <alignment horizontal="left" vertical="center"/>
    </xf>
    <xf numFmtId="0" fontId="0" fillId="0" borderId="0" xfId="0" applyAlignment="1">
      <alignment horizontal="left" vertical="center"/>
    </xf>
    <xf numFmtId="16" fontId="15" fillId="0" borderId="0" xfId="24" applyNumberFormat="1" applyFont="1" applyAlignment="1" applyProtection="1">
      <alignment wrapText="1"/>
      <protection locked="0"/>
    </xf>
    <xf numFmtId="0" fontId="121" fillId="0" borderId="0" xfId="24" applyFont="1" applyAlignment="1" applyProtection="1">
      <alignment wrapText="1"/>
      <protection locked="0"/>
    </xf>
    <xf numFmtId="0" fontId="121" fillId="0" borderId="0" xfId="24" applyFont="1" applyAlignment="1">
      <alignment wrapText="1"/>
    </xf>
    <xf numFmtId="0" fontId="19" fillId="0" borderId="0" xfId="24" quotePrefix="1" applyFont="1" applyAlignment="1" applyProtection="1">
      <alignment horizontal="center"/>
      <protection locked="0"/>
    </xf>
    <xf numFmtId="0" fontId="19" fillId="0" borderId="0" xfId="24" applyFont="1" applyAlignment="1" applyProtection="1">
      <alignment horizontal="center" vertical="center" wrapText="1"/>
      <protection locked="0"/>
    </xf>
    <xf numFmtId="0" fontId="15" fillId="0" borderId="0" xfId="24" applyFont="1" applyAlignment="1" applyProtection="1">
      <alignment wrapText="1"/>
      <protection locked="0"/>
    </xf>
    <xf numFmtId="0" fontId="21" fillId="0" borderId="0" xfId="0" applyFont="1" applyAlignment="1" applyProtection="1">
      <alignment horizontal="center"/>
      <protection locked="0"/>
    </xf>
    <xf numFmtId="0" fontId="22" fillId="0" borderId="0" xfId="0" applyFont="1" applyAlignment="1">
      <alignment horizontal="center"/>
    </xf>
    <xf numFmtId="0" fontId="23" fillId="0" borderId="0" xfId="0" applyFont="1" applyAlignment="1">
      <alignment horizontal="center" vertical="top" wrapText="1"/>
    </xf>
    <xf numFmtId="0" fontId="121" fillId="0" borderId="0" xfId="24" applyFont="1" applyAlignment="1">
      <alignment horizontal="right" shrinkToFit="1"/>
    </xf>
  </cellXfs>
  <cellStyles count="1019">
    <cellStyle name="_Анализ 3 и 6_ 04 2010" xfId="158" xr:uid="{5D38A582-A25E-4660-9F61-A1D2A32DB70D}"/>
    <cellStyle name="_Анализ 3 и 6_ 04 2010_Лимит DVBP" xfId="325" xr:uid="{4168F7CA-332A-4A21-A28C-9C67F1986FE5}"/>
    <cellStyle name="_Анализ 3 и 6_ 04 2010_Лимит DVBP_Internal Limits_20120127" xfId="326" xr:uid="{00399600-67AE-4D4E-86D6-D40A7954B535}"/>
    <cellStyle name="_Анализ 3 и 6_ 04 2010_Лимит DVBP_Internal Limits_20120130" xfId="327" xr:uid="{7F8A3AB9-5542-44F5-B32F-F95289E30D6D}"/>
    <cellStyle name="_Анализ 3 и 6_ 07 2010" xfId="159" xr:uid="{F76768B5-ECC4-483D-B711-E02C7635C12D}"/>
    <cellStyle name="_Анализ 3 и 6_ 07 2010_Лимит DVBP" xfId="328" xr:uid="{17C9B29F-AA32-478E-B22F-A211F551FA3C}"/>
    <cellStyle name="_Анализ 3 и 6_ 07 2010_Лимит DVBP_Internal Limits_20120127" xfId="329" xr:uid="{1D9225BD-C909-4C8B-B5A0-9F4311DB07A1}"/>
    <cellStyle name="_Анализ 3 и 6_ 07 2010_Лимит DVBP_Internal Limits_20120130" xfId="330" xr:uid="{2641F3B1-708A-4BA6-861D-A5EB32D26EF3}"/>
    <cellStyle name="_Анализ 3 и 6_01 01 2010" xfId="160" xr:uid="{C1E7737D-5541-4957-B97E-02757607A3D1}"/>
    <cellStyle name="_Анализ 3 и 6_01 01 2010_Лимит DVBP" xfId="331" xr:uid="{337C810E-25D1-45F2-B77D-389E2F52BE19}"/>
    <cellStyle name="_Анализ 3 и 6_01 01 2010_Лимит DVBP_Internal Limits_20120127" xfId="332" xr:uid="{CD40D320-A7AE-4A83-BDAA-B1A8A79D81D3}"/>
    <cellStyle name="_Анализ 3 и 6_01 01 2010_Лимит DVBP_Internal Limits_20120130" xfId="333" xr:uid="{9CBE90CD-885B-4601-A5E2-D2931A1191DC}"/>
    <cellStyle name="_Валютный риск " xfId="161" xr:uid="{94DF72E8-ADC4-4BC3-9C35-6D561219C8DE}"/>
    <cellStyle name="_Валютный риск _Лимит DVBP" xfId="334" xr:uid="{910065CB-882B-44E8-9E63-D18120F878C3}"/>
    <cellStyle name="_Валютный риск _Лимит DVBP_Internal Limits_20120127" xfId="335" xr:uid="{BC814C3E-5775-4507-9F81-132EE07485B0}"/>
    <cellStyle name="_Валютный риск _Лимит DVBP_Internal Limits_20120130" xfId="336" xr:uid="{CED0F821-C2DB-45AE-8739-5DF7D961CA16}"/>
    <cellStyle name="_Лист1" xfId="45" xr:uid="{C7A03648-C291-4061-BA32-17FFF94F856D}"/>
    <cellStyle name="_Лист2" xfId="46" xr:uid="{C2E34B10-66D6-410C-9ED8-F13399783175}"/>
    <cellStyle name="_Прогноз денежных потоков по внебалансовым статьям_010709" xfId="162" xr:uid="{30286B8A-CD09-48D1-8583-F0B6F02811B5}"/>
    <cellStyle name="_Прогноз денежных потоков по внебалансовым статьям_010709_Лимит DVBP" xfId="337" xr:uid="{FCE1B100-1B64-4DA4-A01D-FC6367272CCA}"/>
    <cellStyle name="_Прогноз денежных потоков по внебалансовым статьям_010709_Лимит DVBP_Internal Limits_20120127" xfId="338" xr:uid="{E8B65C4E-D3BA-4EAF-9CFD-4810DD5975F9}"/>
    <cellStyle name="_Прогноз денежных потоков по внебалансовым статьям_010709_Лимит DVBP_Internal Limits_20120130" xfId="339" xr:uid="{6529D1A7-211A-4D1B-AA17-5429E3EB3C40}"/>
    <cellStyle name="_проект ПКВ на  2009г" xfId="163" xr:uid="{1958885B-ACB9-43A2-97BB-AE45B5155A90}"/>
    <cellStyle name="_проект ПКВ на  2009г(24.12.08)" xfId="164" xr:uid="{D897E6CA-8547-4166-9FBD-5B54EC9B176B}"/>
    <cellStyle name="_рабочие для стран и банков" xfId="225" xr:uid="{C646B822-855F-4920-B068-28B59148942B}"/>
    <cellStyle name="_Страновые лимиты" xfId="340" xr:uid="{63DD942B-8AF4-4BC1-A83D-314F4162B133}"/>
    <cellStyle name="_Страновые лимиты на 01.03.10" xfId="165" xr:uid="{C56057ED-6783-4F33-99CB-FCC6FB8E1C2E}"/>
    <cellStyle name="_Страновые лимиты на 01.03.10_Лимит DVBP" xfId="341" xr:uid="{0BF8DA1E-F373-4390-90D9-605E7AAA1C43}"/>
    <cellStyle name="_Страновые лимиты на 01.03.10_Лимит DVBP_Internal Limits_20120127" xfId="342" xr:uid="{B85DE776-F3C8-4D8D-AB5D-80F3F226E3C6}"/>
    <cellStyle name="_Страновые лимиты на 01.03.10_Лимит DVBP_Internal Limits_20120130" xfId="343" xr:uid="{2F3801CD-6B2C-43C4-B38C-0A3EE36530E9}"/>
    <cellStyle name="_Страновые лимиты_Лимит DVBP" xfId="344" xr:uid="{1EE332F3-A257-434A-B88F-04A4523E8D8E}"/>
    <cellStyle name="_Страновые лимиты_Лимит DVBP_Internal Limits_20120127" xfId="345" xr:uid="{C1F225C5-DBD0-44E4-B9EA-600D4E022435}"/>
    <cellStyle name="_Страновые лимиты_Лимит DVBP_Internal Limits_20120130" xfId="346" xr:uid="{AB1B17EF-B39B-4E9E-8850-2FF32CE4C560}"/>
    <cellStyle name="_Страновые лимиты_рабочий 20100909" xfId="347" xr:uid="{AFA48671-3F44-45DF-8CA2-4FA4ABB965EE}"/>
    <cellStyle name="_Страновые лимиты_рабочий 20100909_Лимит DVBP" xfId="348" xr:uid="{997E0038-6242-4977-8391-7AAFF75B7416}"/>
    <cellStyle name="_Страновые лимиты_рабочий 20100909_Лимит DVBP_Internal Limits_20120127" xfId="349" xr:uid="{462CC529-6B33-47F1-90DC-06998C1F6285}"/>
    <cellStyle name="_Страновые лимиты_рабочий 20100909_Лимит DVBP_Internal Limits_20120130" xfId="350" xr:uid="{0B5FFEA3-0353-4FC3-A71B-770681599749}"/>
    <cellStyle name="_Страновые лимиты_рабочий 20101022" xfId="351" xr:uid="{BC599343-F5C3-43D9-9D74-BA75D45E7109}"/>
    <cellStyle name="_Страновые лимиты_рабочий 20101022_Лимит DVBP" xfId="352" xr:uid="{3B2E3FF9-FC25-4789-8375-F21E0CB72489}"/>
    <cellStyle name="_Страновые лимиты_рабочий 20101022_Лимит DVBP_Internal Limits_20120127" xfId="353" xr:uid="{507D3D1C-7DFE-40A1-B7F2-48F51DE76685}"/>
    <cellStyle name="_Страновые лимиты_рабочий 20101022_Лимит DVBP_Internal Limits_20120130" xfId="354" xr:uid="{D14AC336-2A1D-4A08-9064-2A6FC0398126}"/>
    <cellStyle name="_Страновые лимиты_рабочий 20101027" xfId="355" xr:uid="{EF5738B0-DB24-4070-A603-5E10765B54B0}"/>
    <cellStyle name="_Страновые лимиты_рабочий 20101027_Лимит DVBP" xfId="356" xr:uid="{E6E47209-7B89-47A8-91B6-A08DF8383281}"/>
    <cellStyle name="_Страновые лимиты_рабочий 20101027_Лимит DVBP_Internal Limits_20120127" xfId="357" xr:uid="{E86BE603-F28B-402F-96A7-8D14E9AFAEF2}"/>
    <cellStyle name="_Страновые лимиты_рабочий 20101027_Лимит DVBP_Internal Limits_20120130" xfId="358" xr:uid="{019A03B0-AD5B-4026-9E01-E88809E36E95}"/>
    <cellStyle name="_Страновые лимиты_рабочий 20101028" xfId="359" xr:uid="{F871333C-1D43-482E-A4C1-9FB1826F07B7}"/>
    <cellStyle name="_Страновые лимиты_рабочий 20101028_Лимит DVBP" xfId="360" xr:uid="{AC80D6AB-F66F-42E0-947D-82135ED6B680}"/>
    <cellStyle name="_Страновые лимиты_рабочий 20101028_Лимит DVBP_Internal Limits_20120127" xfId="361" xr:uid="{C7ED43ED-29D4-4741-A679-3EB7C6735434}"/>
    <cellStyle name="_Страновые лимиты_рабочий 20101028_Лимит DVBP_Internal Limits_20120130" xfId="362" xr:uid="{EFA05BCB-59E9-47A9-A53B-A9CFAC31AA5E}"/>
    <cellStyle name="_Страновые лимиты_рабочий 20120126" xfId="363" xr:uid="{FE3430C6-9E39-48BC-92E1-1123F31E4DF4}"/>
    <cellStyle name="20% - Accent1" xfId="47" xr:uid="{B4810C1C-8003-4AA9-97A6-C5EE3226CCB0}"/>
    <cellStyle name="20% - Accent2" xfId="48" xr:uid="{E79CB42B-BB41-4CDF-9AC3-880FDD42EA7F}"/>
    <cellStyle name="20% - Accent2 2" xfId="226" xr:uid="{4B1F9345-9F2A-4A44-A921-EA373D68B29F}"/>
    <cellStyle name="20% - Accent2 3" xfId="972" xr:uid="{51E7171B-3E79-4137-A12F-77AB4C21389D}"/>
    <cellStyle name="20% - Accent3" xfId="49" xr:uid="{BF56F99A-0C30-4FDC-9209-9A613666020B}"/>
    <cellStyle name="20% - Accent3 2" xfId="227" xr:uid="{570414EB-77DD-4847-9418-61142402FE9E}"/>
    <cellStyle name="20% - Accent3 3" xfId="973" xr:uid="{8A8BC9B3-1DFB-4954-A552-E5632467B4F3}"/>
    <cellStyle name="20% - Accent4" xfId="50" xr:uid="{B3BF2082-9085-49EA-B69B-895D4943ACB2}"/>
    <cellStyle name="20% - Accent4 2" xfId="228" xr:uid="{FE2DF640-D814-4A14-AFB1-998D2C6038F9}"/>
    <cellStyle name="20% - Accent4 3" xfId="974" xr:uid="{FEBB7E3B-B030-4A02-8160-42ABA56BEB7C}"/>
    <cellStyle name="20% - Accent5" xfId="51" xr:uid="{0CC99A59-53E9-4ABF-9F9F-0307DF518B64}"/>
    <cellStyle name="20% - Accent5 2" xfId="229" xr:uid="{538C8375-ECC3-4C9B-8AAA-0E2C6C022620}"/>
    <cellStyle name="20% - Accent5 3" xfId="975" xr:uid="{5D28C87C-0CE7-4B65-AB57-F79EC5D21884}"/>
    <cellStyle name="20% - Accent6" xfId="52" xr:uid="{CC7505BA-83FB-4164-8860-BBA16A019FB4}"/>
    <cellStyle name="20% - Accent6 2" xfId="230" xr:uid="{BA3C7FD1-0FEC-4A27-B14C-76204EB5F3D8}"/>
    <cellStyle name="20% - Accent6 3" xfId="976" xr:uid="{1727345A-8A25-432B-847C-1D181E7E5F66}"/>
    <cellStyle name="20% - Акцент1 2" xfId="53" xr:uid="{A0E4594B-C608-4E28-8079-264B949428C7}"/>
    <cellStyle name="20% - Акцент2 2" xfId="54" xr:uid="{841CCDFE-CFCC-4442-A14E-3D3C9A397B91}"/>
    <cellStyle name="20% - Акцент3 2" xfId="55" xr:uid="{FE0F0C37-AC30-41B9-BA2A-2BC99E887E15}"/>
    <cellStyle name="20% - Акцент4 2" xfId="56" xr:uid="{70D8D0AB-50F5-4B98-888A-9CF84FF6159B}"/>
    <cellStyle name="20% - Акцент5 2" xfId="57" xr:uid="{2F1A7D7B-7A53-4EDE-AA98-1B27B027EB61}"/>
    <cellStyle name="20% - Акцент6 2" xfId="58" xr:uid="{45B16DCD-0D2B-4E46-88F4-E81AD43D95A6}"/>
    <cellStyle name="40% - Accent1" xfId="59" xr:uid="{B75B0C6A-6865-402D-BF01-4D3A4AB2647D}"/>
    <cellStyle name="40% - Accent1 2" xfId="231" xr:uid="{E907600B-8595-4F2E-80C0-D85938E9811C}"/>
    <cellStyle name="40% - Accent1 3" xfId="977" xr:uid="{E5DAB9DE-EE18-407D-9A0A-61DBC16E0B44}"/>
    <cellStyle name="40% - Accent2" xfId="60" xr:uid="{F8500A94-81BF-4573-99A4-1CCC4277F8A3}"/>
    <cellStyle name="40% - Accent3" xfId="61" xr:uid="{25A7C89E-CF0B-4AD0-A235-1108BB23C397}"/>
    <cellStyle name="40% - Accent3 2" xfId="232" xr:uid="{C759B5E4-64C0-4B7E-AD31-585A6F966876}"/>
    <cellStyle name="40% - Accent3 3" xfId="978" xr:uid="{D08853CA-97E8-4123-95F1-275B221B9566}"/>
    <cellStyle name="40% - Accent4" xfId="62" xr:uid="{91B80BA2-C00B-4D88-8FF4-D6C12CFAB607}"/>
    <cellStyle name="40% - Accent4 2" xfId="233" xr:uid="{37B02974-20F2-4CBD-A075-0E76307708C4}"/>
    <cellStyle name="40% - Accent4 3" xfId="979" xr:uid="{278E2269-5D3E-4C46-B8C2-EEB3EC7F64C7}"/>
    <cellStyle name="40% - Accent5" xfId="63" xr:uid="{C9CD4C1A-10FF-4978-9A90-88C4721E5B52}"/>
    <cellStyle name="40% - Accent5 2" xfId="234" xr:uid="{CF287356-C51B-4DBC-8E09-79A38C25BD5E}"/>
    <cellStyle name="40% - Accent5 3" xfId="980" xr:uid="{EEF7F37F-78AF-4613-B05C-96BB22FE723B}"/>
    <cellStyle name="40% - Accent6" xfId="64" xr:uid="{75AEE12F-45FD-4399-B9F7-955952BFA7F6}"/>
    <cellStyle name="40% - Accent6 2" xfId="235" xr:uid="{F058AA86-A4A7-49D6-AAD9-75ED815FDBF3}"/>
    <cellStyle name="40% - Accent6 3" xfId="981" xr:uid="{3AA73C39-B018-4F8A-B548-A247017BA567}"/>
    <cellStyle name="40% - Акцент1 2" xfId="65" xr:uid="{3B92D65A-9752-457F-A0B5-892172DDD700}"/>
    <cellStyle name="40% - Акцент2 2" xfId="66" xr:uid="{D8CB744E-D661-494E-8CB3-17382D2B44FA}"/>
    <cellStyle name="40% - Акцент3 2" xfId="67" xr:uid="{ADB63412-78DE-421D-9D97-AD01BC4338FE}"/>
    <cellStyle name="40% - Акцент4 2" xfId="68" xr:uid="{7D7BE532-2FB2-401B-8C7A-92CBCAD43112}"/>
    <cellStyle name="40% - Акцент5 2" xfId="69" xr:uid="{CDEC089E-5CA6-4CDA-AC53-A12E150A34A0}"/>
    <cellStyle name="40% - Акцент6 2" xfId="70" xr:uid="{BCA7C1FC-5190-4F8E-B926-C54F4A7ABEB6}"/>
    <cellStyle name="60% - Accent1" xfId="71" xr:uid="{3BF963E6-4575-43AF-836D-24D24C0E5CE6}"/>
    <cellStyle name="60% - Accent1 2" xfId="236" xr:uid="{855B45EF-2F9F-4244-AB26-79D71EA00B7C}"/>
    <cellStyle name="60% - Accent1 3" xfId="982" xr:uid="{BA68AAFC-DFF3-49C2-95DE-331E5A73ABBB}"/>
    <cellStyle name="60% - Accent2" xfId="72" xr:uid="{A9141D74-9FF1-4EAA-94B0-3AFB7B8282C2}"/>
    <cellStyle name="60% - Accent3" xfId="73" xr:uid="{D12849D0-4E16-4B99-920E-D4385D98839B}"/>
    <cellStyle name="60% - Accent3 2" xfId="237" xr:uid="{43C5D526-B491-4A59-BCBF-1564702D1DC0}"/>
    <cellStyle name="60% - Accent3 3" xfId="983" xr:uid="{5C89F91A-6835-49E5-949B-F56775D02540}"/>
    <cellStyle name="60% - Accent4" xfId="74" xr:uid="{A27D18F4-4641-4783-ADE7-5968403A1642}"/>
    <cellStyle name="60% - Accent4 2" xfId="238" xr:uid="{9B861D17-6704-4B94-906F-FE8DC02D1E46}"/>
    <cellStyle name="60% - Accent4 3" xfId="984" xr:uid="{6A29EB68-A618-462E-B61C-EC7B57981536}"/>
    <cellStyle name="60% - Accent5" xfId="75" xr:uid="{A052C591-5363-4914-AAA1-B9FB9AF94D72}"/>
    <cellStyle name="60% - Accent6" xfId="76" xr:uid="{928C6CC9-EABD-4CA3-AF10-B60B1887CD99}"/>
    <cellStyle name="60% - Accent6 2" xfId="239" xr:uid="{B65946B1-033B-496E-ABF0-5E117840A1B0}"/>
    <cellStyle name="60% - Accent6 3" xfId="985" xr:uid="{E87F13FB-450D-44A0-A10F-4E3C1D0E09C3}"/>
    <cellStyle name="60% - Акцент1 2" xfId="77" xr:uid="{BF849BA5-0E2E-4EA0-8F7A-B1699019EC46}"/>
    <cellStyle name="60% - Акцент2 2" xfId="78" xr:uid="{9E52E6A0-D219-4938-9188-122FB92C679B}"/>
    <cellStyle name="60% - Акцент3 2" xfId="79" xr:uid="{B3585536-C505-4EC0-A438-AD75354F3CE4}"/>
    <cellStyle name="60% - Акцент4 2" xfId="80" xr:uid="{BD82A5C6-681B-408D-8578-A7A84CB95319}"/>
    <cellStyle name="60% - Акцент5 2" xfId="81" xr:uid="{7346DF1F-0005-451E-8D76-AFA1836242AC}"/>
    <cellStyle name="60% - Акцент6 2" xfId="82" xr:uid="{4EB1CB24-C1EC-462A-8751-EA75CF15460B}"/>
    <cellStyle name="Accent1" xfId="83" xr:uid="{902511E8-30CD-4A98-8859-3CF08738E462}"/>
    <cellStyle name="Accent1 - 20%" xfId="364" xr:uid="{0F88B3D3-FBC3-4BBD-9407-CBC2FB99889D}"/>
    <cellStyle name="Accent1 - 40%" xfId="365" xr:uid="{6C4F466E-DDCE-40B6-930E-0CE1C4D7C4AC}"/>
    <cellStyle name="Accent1 - 60%" xfId="366" xr:uid="{71C138A2-C5EC-42A9-B4EB-CF5DD0973E43}"/>
    <cellStyle name="Accent1 10" xfId="594" xr:uid="{CDFAB615-329E-4F10-9FC0-7C12906548A5}"/>
    <cellStyle name="Accent1 11" xfId="778" xr:uid="{9AEA7326-4585-4D32-A4FD-BA9111D9AFA1}"/>
    <cellStyle name="Accent1 12" xfId="773" xr:uid="{507373CA-9126-4A1B-9728-5BE8D42F2CE5}"/>
    <cellStyle name="Accent1 13" xfId="776" xr:uid="{1496F6EC-24C7-440B-8770-A4D7BAF724E5}"/>
    <cellStyle name="Accent1 14" xfId="787" xr:uid="{D6071EA3-EF9D-4B5F-BCCE-D1F6D88D857C}"/>
    <cellStyle name="Accent1 15" xfId="962" xr:uid="{FAB3B4C0-AC1C-4BA6-9E12-D2BF27FEFF15}"/>
    <cellStyle name="Accent1 16" xfId="781" xr:uid="{8C7F5F97-C3D1-4C10-BE2B-CC300B9D952F}"/>
    <cellStyle name="Accent1 17" xfId="768" xr:uid="{25941CBC-48CD-4218-903B-75DAFA246071}"/>
    <cellStyle name="Accent1 18" xfId="986" xr:uid="{251F54A1-05A5-4E42-88D1-63C627E6DA8A}"/>
    <cellStyle name="Accent1 19" xfId="968" xr:uid="{3BCACF21-9340-4540-ABD8-179D56CDC290}"/>
    <cellStyle name="Accent1 2" xfId="240" xr:uid="{8C30EC62-9ED2-4E2C-B7D6-73010E60DEAD}"/>
    <cellStyle name="Accent1 3" xfId="512" xr:uid="{8791328D-BB53-4D7D-BCF4-4B24D0A3B32D}"/>
    <cellStyle name="Accent1 4" xfId="516" xr:uid="{51359BFE-5223-4345-9A79-A05865494105}"/>
    <cellStyle name="Accent1 5" xfId="515" xr:uid="{2B5FD1D0-450B-47F7-BF52-F8E94C6520BE}"/>
    <cellStyle name="Accent1 6" xfId="524" xr:uid="{A990330E-76C6-4E16-8B1F-5135E5603DD7}"/>
    <cellStyle name="Accent1 7" xfId="600" xr:uid="{D0584DF1-F833-4C5F-AA1F-40D2F52C52B1}"/>
    <cellStyle name="Accent1 8" xfId="597" xr:uid="{AAB37659-4697-42A9-88A9-79EF398FF686}"/>
    <cellStyle name="Accent1 9" xfId="593" xr:uid="{3A32797E-00FB-41FA-AC11-498DA00C979A}"/>
    <cellStyle name="Accent2" xfId="84" xr:uid="{9B461A39-6DCC-4B01-A440-CE24F7075AF0}"/>
    <cellStyle name="Accent2 - 20%" xfId="367" xr:uid="{38B3A979-110D-475F-88B5-00ABA6FA0F3E}"/>
    <cellStyle name="Accent2 - 40%" xfId="368" xr:uid="{D0F82745-2B1C-4900-B96A-65C2780FD40C}"/>
    <cellStyle name="Accent2 - 60%" xfId="369" xr:uid="{1B629F47-F08C-4DAA-93C0-91C067E12AE0}"/>
    <cellStyle name="Accent3" xfId="85" xr:uid="{511C2B1C-EBDB-4165-84A8-02D6344CF418}"/>
    <cellStyle name="Accent3 - 20%" xfId="370" xr:uid="{9733C210-2FE8-4EBE-9C69-EAC665C1D6E3}"/>
    <cellStyle name="Accent3 - 40%" xfId="371" xr:uid="{9000E35D-7AC6-43D4-B733-6244A8F83F3E}"/>
    <cellStyle name="Accent3 - 60%" xfId="372" xr:uid="{DD7B5A3F-F71E-491B-BBB7-A1745263FAA8}"/>
    <cellStyle name="Accent4" xfId="86" xr:uid="{B182F1BA-3A87-478C-9D80-68E025B4BC05}"/>
    <cellStyle name="Accent4 - 20%" xfId="373" xr:uid="{8CB42E22-50BE-4568-84FC-B4A338A78973}"/>
    <cellStyle name="Accent4 - 40%" xfId="374" xr:uid="{681355BE-73AA-4272-B561-CA036F3E76ED}"/>
    <cellStyle name="Accent4 - 60%" xfId="375" xr:uid="{12284E98-E265-4BD6-9BE8-2E4E64D2F0FD}"/>
    <cellStyle name="Accent4 10" xfId="599" xr:uid="{91E614EB-43B8-4B7D-A1F4-36A6F1129FB4}"/>
    <cellStyle name="Accent4 11" xfId="779" xr:uid="{67C881F4-6C4A-4CA4-8218-3B1143A24A66}"/>
    <cellStyle name="Accent4 12" xfId="772" xr:uid="{8A0CED72-85F9-45BC-AC72-AE4FAC854662}"/>
    <cellStyle name="Accent4 13" xfId="960" xr:uid="{6F8A9CB6-6C45-40C8-BF10-8959F199864D}"/>
    <cellStyle name="Accent4 14" xfId="770" xr:uid="{EF0DE481-27FC-45E2-A4CD-231DC332E5A7}"/>
    <cellStyle name="Accent4 15" xfId="957" xr:uid="{03788014-478B-4F29-998B-45E21C7A3DB3}"/>
    <cellStyle name="Accent4 16" xfId="774" xr:uid="{F104C66E-6589-4495-81B2-5F06BAA1BDA7}"/>
    <cellStyle name="Accent4 17" xfId="963" xr:uid="{76BFD8B1-F259-4076-A6B9-CD5B156EC81F}"/>
    <cellStyle name="Accent4 18" xfId="987" xr:uid="{89F3F56E-66ED-4A0C-9CC5-588CE4182136}"/>
    <cellStyle name="Accent4 19" xfId="969" xr:uid="{CF210714-D40A-4C91-9CE5-E270DD1141DF}"/>
    <cellStyle name="Accent4 2" xfId="241" xr:uid="{F08E1E5A-843A-4C94-AB99-5C40C35861F2}"/>
    <cellStyle name="Accent4 3" xfId="513" xr:uid="{9D9BA701-F251-4C39-A4CF-FEED49877D4D}"/>
    <cellStyle name="Accent4 4" xfId="521" xr:uid="{9F045809-8DF8-4105-812D-0DD029F8AF1E}"/>
    <cellStyle name="Accent4 5" xfId="518" xr:uid="{73D66541-C531-4753-AD9B-A2CB5C5BF0E2}"/>
    <cellStyle name="Accent4 6" xfId="525" xr:uid="{6580505E-AD01-4D85-98F6-2F1EBC41C650}"/>
    <cellStyle name="Accent4 7" xfId="601" xr:uid="{948AE245-DDC3-41F8-AB34-AA1EA73AE38C}"/>
    <cellStyle name="Accent4 8" xfId="603" xr:uid="{CD2EB85B-EBD9-4271-812F-65D78426F069}"/>
    <cellStyle name="Accent4 9" xfId="766" xr:uid="{C03BC9BA-28CE-45E8-9B1D-C4D93E33C3B8}"/>
    <cellStyle name="Accent5" xfId="87" xr:uid="{0CE804D2-0C74-4984-9401-430554B7344C}"/>
    <cellStyle name="Accent5 - 20%" xfId="376" xr:uid="{4FAEBEE8-DD37-46F0-A80A-7871ED7A9E37}"/>
    <cellStyle name="Accent5 - 40%" xfId="377" xr:uid="{670550E8-21EC-42FA-A089-07DFA8749EB8}"/>
    <cellStyle name="Accent5 - 60%" xfId="378" xr:uid="{6ED9CEBD-5038-4856-976A-DAF983B3C645}"/>
    <cellStyle name="Accent6" xfId="88" xr:uid="{EC0E90A9-7A3A-46E7-A5C7-D8E5D2DBC233}"/>
    <cellStyle name="Accent6 - 20%" xfId="379" xr:uid="{377C2B14-AA45-42F2-90CB-D38CADE48346}"/>
    <cellStyle name="Accent6 - 40%" xfId="380" xr:uid="{72F95F87-AB57-4BE0-AD01-E1FEDB190C34}"/>
    <cellStyle name="Accent6 - 60%" xfId="381" xr:uid="{ED4E6093-F99B-421D-ADD0-AABF6B0525F7}"/>
    <cellStyle name="Accent6 10" xfId="595" xr:uid="{727D12DA-D016-42F6-87FC-1D68682066E9}"/>
    <cellStyle name="Accent6 11" xfId="780" xr:uid="{02EBFAD9-844C-467E-90A0-694837475BC5}"/>
    <cellStyle name="Accent6 12" xfId="771" xr:uid="{4246F262-A55E-4047-AAA4-B49597C75078}"/>
    <cellStyle name="Accent6 13" xfId="959" xr:uid="{05C2A8D4-798C-46C4-A3B9-F6805B4AF7DA}"/>
    <cellStyle name="Accent6 14" xfId="782" xr:uid="{D47214AA-4820-418E-83C7-D9FD3FB8F610}"/>
    <cellStyle name="Accent6 15" xfId="956" xr:uid="{02BBC327-0BCB-4421-9983-28A0C4A47C22}"/>
    <cellStyle name="Accent6 16" xfId="777" xr:uid="{FF30ACC9-4F0C-4523-B8AD-F21E6837E318}"/>
    <cellStyle name="Accent6 17" xfId="785" xr:uid="{2A53C71D-C528-49E7-A65B-F5D2A767815F}"/>
    <cellStyle name="Accent6 18" xfId="988" xr:uid="{2BBB428F-721E-4DDC-9294-3248D8B5CB4A}"/>
    <cellStyle name="Accent6 19" xfId="970" xr:uid="{8F3029F5-3450-4729-8BCA-1BC9488E0436}"/>
    <cellStyle name="Accent6 2" xfId="242" xr:uid="{859BEDD9-E8B5-4D7A-B330-04DC2690771D}"/>
    <cellStyle name="Accent6 3" xfId="514" xr:uid="{EBFD9EC0-CC94-4F3F-9FAE-BD56903F7F69}"/>
    <cellStyle name="Accent6 4" xfId="520" xr:uid="{62331F25-1C22-47B4-9DCF-AA5A13F1165B}"/>
    <cellStyle name="Accent6 5" xfId="519" xr:uid="{B3EE0CAA-29EA-4E29-99E3-EB9C8C024285}"/>
    <cellStyle name="Accent6 6" xfId="526" xr:uid="{3248DF91-163C-4155-99BF-D2A7D056584F}"/>
    <cellStyle name="Accent6 7" xfId="602" xr:uid="{7769CE3C-4C62-4248-8F34-6934C8FEC007}"/>
    <cellStyle name="Accent6 8" xfId="596" xr:uid="{AECFA3E8-6467-4C2A-97A6-3E05E043743F}"/>
    <cellStyle name="Accent6 9" xfId="765" xr:uid="{4313F358-AD4D-42FC-9963-70C60F9C0E1D}"/>
    <cellStyle name="Bad" xfId="89" xr:uid="{319EDB4F-52EA-4AC4-96D1-1B307B7DDDED}"/>
    <cellStyle name="Bad 2" xfId="243" xr:uid="{FB48228D-73DF-464A-BB17-707B0A8D88A0}"/>
    <cellStyle name="Bad 3" xfId="989" xr:uid="{E4E84101-45CC-46EB-8871-1DE1DBCE9274}"/>
    <cellStyle name="Border" xfId="166" xr:uid="{CCC18521-ED00-4C28-BBE3-478FCB5542FE}"/>
    <cellStyle name="Calculation" xfId="90" xr:uid="{EF7C95D9-7458-4CF3-997F-7A4B4FE5BCFB}"/>
    <cellStyle name="Calculation 2" xfId="244" xr:uid="{768EE522-669E-4A65-8D2B-06C27124FB2D}"/>
    <cellStyle name="Calculation 3" xfId="990" xr:uid="{2656F0A8-8C6F-4F5A-8046-C645F27A3A3F}"/>
    <cellStyle name="Check Cell" xfId="91" xr:uid="{1610F35F-966C-47A3-96BD-E50F8EC9889B}"/>
    <cellStyle name="Check Cell 2" xfId="245" xr:uid="{2E507D63-9769-499B-80BB-D09D1F9D813E}"/>
    <cellStyle name="Check Cell 3" xfId="991" xr:uid="{5607C69D-A94E-4A28-B078-F80290AECCD7}"/>
    <cellStyle name="Column_Title" xfId="167" xr:uid="{54DF2397-627B-4572-B7E1-45439120F0CE}"/>
    <cellStyle name="Comma 2" xfId="1007" xr:uid="{E30CF8AD-67D0-4038-958C-E873B79ED5B8}"/>
    <cellStyle name="Emphasis 1" xfId="382" xr:uid="{4F3DB68A-9EB4-4D57-AF6B-415B9C20B73C}"/>
    <cellStyle name="Emphasis 2" xfId="383" xr:uid="{8E89523A-9A04-4602-8512-6E46967430FE}"/>
    <cellStyle name="Emphasis 3" xfId="384" xr:uid="{3BC792A9-1143-44BD-9DA4-4D714C70FF2B}"/>
    <cellStyle name="Euro" xfId="92" xr:uid="{AD3CC380-13D8-4A21-A023-B8B217D424DF}"/>
    <cellStyle name="Explanatory Text" xfId="93" xr:uid="{F9DCD983-D9F6-4A80-95D5-B8101879F38E}"/>
    <cellStyle name="Good" xfId="94" xr:uid="{DCFF6CD0-4EA9-4005-B155-48E676C896D7}"/>
    <cellStyle name="Good 2" xfId="246" xr:uid="{268A50CB-7D98-4CEB-9FD0-678F4ABBE574}"/>
    <cellStyle name="Good 3" xfId="992" xr:uid="{A6E44E95-E217-477A-B88D-5ED71CF23C4A}"/>
    <cellStyle name="Grey" xfId="168" xr:uid="{9CF3B282-2268-4249-9089-66BB72166FB5}"/>
    <cellStyle name="Heading 1" xfId="95" xr:uid="{9726508F-E2E4-45D7-9275-49D06E502121}"/>
    <cellStyle name="Heading 1 2" xfId="247" xr:uid="{66F0CE86-4B75-4AF5-83FB-2B2859620913}"/>
    <cellStyle name="Heading 1 3" xfId="993" xr:uid="{294FBAEA-6711-4AC1-BD13-4B76800FB438}"/>
    <cellStyle name="Heading 2" xfId="96" xr:uid="{3479192A-ED0E-44E2-BE74-75542C4D3E91}"/>
    <cellStyle name="Heading 2 2" xfId="248" xr:uid="{ED5F11D5-9385-4DEC-979E-81B0AA6D2127}"/>
    <cellStyle name="Heading 2 3" xfId="994" xr:uid="{1E991228-59CB-4762-92D0-BCCC6B09E8A9}"/>
    <cellStyle name="Heading 3" xfId="97" xr:uid="{485AEA2C-7B36-48B4-A558-E9C4747CAD80}"/>
    <cellStyle name="Heading 3 2" xfId="249" xr:uid="{DFB743B3-AEAE-44C6-B367-CF8CFF64D132}"/>
    <cellStyle name="Heading 3 3" xfId="995" xr:uid="{7461B302-4561-40B8-9E41-1F844A7E3B05}"/>
    <cellStyle name="Heading 4" xfId="98" xr:uid="{B1A7628E-18D1-4D68-8A58-61EAC181D9BC}"/>
    <cellStyle name="Heading 4 2" xfId="250" xr:uid="{9BDD35FC-43F7-47C9-9054-89E4A00BB695}"/>
    <cellStyle name="Heading 4 3" xfId="996" xr:uid="{1FD4CC58-AC78-4642-83AF-E61980166604}"/>
    <cellStyle name="I0I0Normal" xfId="99" xr:uid="{19CFDF41-3F91-4296-AFFC-276AE4FD2509}"/>
    <cellStyle name="I0Normal" xfId="100" xr:uid="{6970D544-1FAD-4108-A853-F07F7C46BF81}"/>
    <cellStyle name="I1I0Normal" xfId="101" xr:uid="{246AFC1B-03A6-4154-8093-B85F5F4FDC5B}"/>
    <cellStyle name="I1Normal" xfId="102" xr:uid="{B715C65E-53EF-4F95-9523-8321955C5320}"/>
    <cellStyle name="I2I0Normal" xfId="103" xr:uid="{A48BB2BB-CCFD-44FF-9FAA-23E03899D9DC}"/>
    <cellStyle name="I2Normal" xfId="104" xr:uid="{EF301FDF-AA56-44F8-9C1A-3A03427F2002}"/>
    <cellStyle name="I3Normal" xfId="105" xr:uid="{48413CCB-30A9-4A3C-96CF-014B98641930}"/>
    <cellStyle name="Input" xfId="106" xr:uid="{AEEF1DC7-7816-4737-8FC1-1F7C9BC26152}"/>
    <cellStyle name="Input [yellow]" xfId="169" xr:uid="{D449D3D3-F6B0-4AF6-8BBD-A3A0C2DDB4EA}"/>
    <cellStyle name="Linked Cell" xfId="107" xr:uid="{6C1F23F9-BF02-41F4-987A-84B42C9EC3C2}"/>
    <cellStyle name="Linked Cell 2" xfId="251" xr:uid="{E19CC123-949E-43E9-902F-364CB6EF3468}"/>
    <cellStyle name="Linked Cell 3" xfId="997" xr:uid="{961BCDCB-F96A-470A-8D01-C2B3901E8CC4}"/>
    <cellStyle name="Neutral" xfId="108" xr:uid="{265EA735-C45B-41B0-805E-7F6693B94E1E}"/>
    <cellStyle name="Normal - Style1" xfId="170" xr:uid="{DF1179B3-799A-4766-9C7D-69561CA36317}"/>
    <cellStyle name="Normal - Style1 2" xfId="385" xr:uid="{3281A306-C424-486C-A1A6-F507281C3971}"/>
    <cellStyle name="Normal_Корпоративные облигации" xfId="1" xr:uid="{00000000-0005-0000-0000-000000000000}"/>
    <cellStyle name="Note" xfId="109" xr:uid="{1354C327-5AEA-4E93-8BBC-A6F2F220D1C2}"/>
    <cellStyle name="Note 2" xfId="253" xr:uid="{082730C4-4630-46A5-AACE-802459357E26}"/>
    <cellStyle name="Note 3" xfId="252" xr:uid="{45B4AD51-0C66-4650-8406-7088C921513D}"/>
    <cellStyle name="Note 4" xfId="998" xr:uid="{D98EA8EA-C4B9-46F1-A1D9-CBDA9A5DC9DE}"/>
    <cellStyle name="Output" xfId="110" xr:uid="{091A2F8B-7D0C-4F97-80C7-67D8C41442A4}"/>
    <cellStyle name="Output 2" xfId="254" xr:uid="{12520359-8339-4F2A-BAEE-A0C6FBF0985B}"/>
    <cellStyle name="Output 3" xfId="999" xr:uid="{540C2A5B-666A-4DBD-92BB-0D6376F1A54E}"/>
    <cellStyle name="Percent [2]" xfId="171" xr:uid="{B1F81476-6EEC-44E5-909C-461BADE8D6CE}"/>
    <cellStyle name="S0" xfId="2" xr:uid="{00000000-0005-0000-0000-000001000000}"/>
    <cellStyle name="S0 2" xfId="3" xr:uid="{00000000-0005-0000-0000-000002000000}"/>
    <cellStyle name="S1" xfId="4" xr:uid="{00000000-0005-0000-0000-000003000000}"/>
    <cellStyle name="S1 2" xfId="5" xr:uid="{00000000-0005-0000-0000-000004000000}"/>
    <cellStyle name="S2" xfId="6" xr:uid="{00000000-0005-0000-0000-000005000000}"/>
    <cellStyle name="S2 2" xfId="7" xr:uid="{00000000-0005-0000-0000-000006000000}"/>
    <cellStyle name="S2 3" xfId="1015" xr:uid="{EAA95F16-45A2-433D-8E82-F7F0AD5C09B0}"/>
    <cellStyle name="S3" xfId="8" xr:uid="{00000000-0005-0000-0000-000007000000}"/>
    <cellStyle name="S3 2" xfId="9" xr:uid="{00000000-0005-0000-0000-000008000000}"/>
    <cellStyle name="S4" xfId="10" xr:uid="{00000000-0005-0000-0000-000009000000}"/>
    <cellStyle name="S4 2" xfId="11" xr:uid="{00000000-0005-0000-0000-00000A000000}"/>
    <cellStyle name="S5" xfId="12" xr:uid="{00000000-0005-0000-0000-00000B000000}"/>
    <cellStyle name="S5 2" xfId="13" xr:uid="{00000000-0005-0000-0000-00000C000000}"/>
    <cellStyle name="S6" xfId="14" xr:uid="{00000000-0005-0000-0000-00000D000000}"/>
    <cellStyle name="S6 2" xfId="15" xr:uid="{00000000-0005-0000-0000-00000E000000}"/>
    <cellStyle name="S6 3" xfId="1014" xr:uid="{50F1F92B-6D00-498E-974B-E0DFC3B69038}"/>
    <cellStyle name="S7" xfId="16" xr:uid="{00000000-0005-0000-0000-00000F000000}"/>
    <cellStyle name="S7 2" xfId="17" xr:uid="{00000000-0005-0000-0000-000010000000}"/>
    <cellStyle name="S8" xfId="18" xr:uid="{00000000-0005-0000-0000-000011000000}"/>
    <cellStyle name="SAPBEXaggData" xfId="172" xr:uid="{0B295BE4-0E05-4E8A-9BA0-3B90BD162C81}"/>
    <cellStyle name="SAPBEXaggData 2" xfId="255" xr:uid="{6B87BD48-00A3-44FA-BEA6-A4A6C1CE7DBC}"/>
    <cellStyle name="SAPBEXaggDataEmph" xfId="173" xr:uid="{6D225B85-3AB1-4218-BD32-58E66C4B1F27}"/>
    <cellStyle name="SAPBEXaggDataEmph 2" xfId="256" xr:uid="{EBB14359-C17B-42A5-926B-A0E20C33D1EF}"/>
    <cellStyle name="SAPBEXaggItem" xfId="174" xr:uid="{DDE653DA-250D-4C87-8770-482E46A4E1B9}"/>
    <cellStyle name="SAPBEXaggItem 2" xfId="257" xr:uid="{FF1666B3-CAC1-4B03-95D6-1BF5EFAAC5E5}"/>
    <cellStyle name="SAPBEXaggItemX" xfId="175" xr:uid="{BC327A24-28E7-427E-AA30-495848772711}"/>
    <cellStyle name="SAPBEXaggItemX 2" xfId="258" xr:uid="{39F89C84-580B-407B-B523-D452EF690C2A}"/>
    <cellStyle name="SAPBEXchaText" xfId="176" xr:uid="{651FF50A-5C5D-4435-9CFA-2B707DF02EFF}"/>
    <cellStyle name="SAPBEXchaText 2" xfId="221" xr:uid="{87FFA179-5846-42F5-BB1E-B490524F8705}"/>
    <cellStyle name="SAPBEXchaText 2 2" xfId="321" xr:uid="{B695D3AF-7C8C-4664-B11B-A073A5B3F2F7}"/>
    <cellStyle name="SAPBEXchaText 3" xfId="259" xr:uid="{38C8C3E4-3CCD-4EEA-BD40-0DA4D0AA58DF}"/>
    <cellStyle name="SAPBEXchaText 4" xfId="260" xr:uid="{186DAFCA-EF79-4185-A2C0-D3E896720F7D}"/>
    <cellStyle name="SAPBEXexcBad7" xfId="177" xr:uid="{E9E79C93-937A-4DF8-A030-44FB0C973696}"/>
    <cellStyle name="SAPBEXexcBad7 2" xfId="261" xr:uid="{268594F4-A9DA-442C-8309-4CFBC5B7DB7C}"/>
    <cellStyle name="SAPBEXexcBad8" xfId="178" xr:uid="{A8E9E417-A45E-472C-AD6E-72D110CE39C1}"/>
    <cellStyle name="SAPBEXexcBad8 2" xfId="262" xr:uid="{3CD8FB7C-0AEE-4125-BAB9-6477D8C9B2C1}"/>
    <cellStyle name="SAPBEXexcBad9" xfId="179" xr:uid="{35015152-5529-41CB-A84C-BA3ECCD6F6C4}"/>
    <cellStyle name="SAPBEXexcBad9 2" xfId="263" xr:uid="{0E329C95-BDB6-430F-81FC-98AEC6C5C17D}"/>
    <cellStyle name="SAPBEXexcCritical4" xfId="180" xr:uid="{2057ACB6-DB00-46E0-89AD-0DF3F6CD7BA0}"/>
    <cellStyle name="SAPBEXexcCritical4 2" xfId="264" xr:uid="{52718171-5038-43D2-A43B-967E0AEB77B1}"/>
    <cellStyle name="SAPBEXexcCritical5" xfId="181" xr:uid="{6B5A96BD-2CEF-4D69-A1DC-C00ACE0FAB2F}"/>
    <cellStyle name="SAPBEXexcCritical5 2" xfId="265" xr:uid="{104E8DB0-7E93-4B12-865C-3E8907A702E0}"/>
    <cellStyle name="SAPBEXexcCritical6" xfId="182" xr:uid="{6A1BA7B0-1D66-4CC6-A796-4781192149CF}"/>
    <cellStyle name="SAPBEXexcCritical6 2" xfId="266" xr:uid="{909B9EE1-DE96-4DF3-9785-01AD75E55BC5}"/>
    <cellStyle name="SAPBEXexcGood1" xfId="183" xr:uid="{923F2923-9275-495C-AE74-09107C344428}"/>
    <cellStyle name="SAPBEXexcGood1 2" xfId="267" xr:uid="{D8C4B5BD-C9CD-41F7-938E-7C63B17FB370}"/>
    <cellStyle name="SAPBEXexcGood2" xfId="184" xr:uid="{75271248-CB23-4E33-859E-C50D9EEA90F6}"/>
    <cellStyle name="SAPBEXexcGood2 2" xfId="268" xr:uid="{76AD4AA3-AEE7-441F-A76B-6259BD9FDD75}"/>
    <cellStyle name="SAPBEXexcGood3" xfId="185" xr:uid="{94AC5BD0-F6B0-4C6F-AF0F-972E0FC08B36}"/>
    <cellStyle name="SAPBEXexcGood3 2" xfId="269" xr:uid="{B04B226D-1AEB-4ECA-AD2D-1EEC72BF3F74}"/>
    <cellStyle name="SAPBEXfilterDrill" xfId="186" xr:uid="{E986D8E2-E902-48B5-B63D-5FFAEC851C78}"/>
    <cellStyle name="SAPBEXfilterDrill 2" xfId="270" xr:uid="{ED10F227-B4BD-455C-B3F6-2107075E5B24}"/>
    <cellStyle name="SAPBEXfilterItem" xfId="187" xr:uid="{F5D109D0-A030-4AAB-BBA5-21740316E2FC}"/>
    <cellStyle name="SAPBEXfilterItem 2" xfId="271" xr:uid="{875D6B24-01FC-4093-AC37-64193B9FFBA3}"/>
    <cellStyle name="SAPBEXfilterText" xfId="188" xr:uid="{BF63C34D-2A0B-4724-98A7-3E12D2DD0B9B}"/>
    <cellStyle name="SAPBEXfilterText 2" xfId="272" xr:uid="{3A5A234D-4E93-49DC-88E9-EDA5D1BF9220}"/>
    <cellStyle name="SAPBEXfilterText 2 2" xfId="386" xr:uid="{56FEA678-400F-4193-99BE-2A1016F7BA46}"/>
    <cellStyle name="SAPBEXfilterText 3" xfId="1003" xr:uid="{4D66C972-BA44-478B-8B2A-4EA5F70C4E63}"/>
    <cellStyle name="SAPBEXfilterText 4" xfId="971" xr:uid="{908D6D5E-146F-4C5A-8FE4-9DE76FB2FBB3}"/>
    <cellStyle name="SAPBEXformats" xfId="189" xr:uid="{89DBF459-AAB5-4059-99A3-BAD8789320AA}"/>
    <cellStyle name="SAPBEXformats 2" xfId="273" xr:uid="{BDFAED76-4343-4F28-B318-4125848BA05A}"/>
    <cellStyle name="SAPBEXformats 3" xfId="274" xr:uid="{FEAE7672-543B-47C9-9C78-D41D942A5FCF}"/>
    <cellStyle name="SAPBEXheaderItem" xfId="190" xr:uid="{83A5CD71-FDB4-4414-80AD-7B683033E5DC}"/>
    <cellStyle name="SAPBEXheaderItem 2" xfId="275" xr:uid="{58BB40D2-9C29-410B-B43C-53DACF1CB390}"/>
    <cellStyle name="SAPBEXheaderItem 2 2" xfId="387" xr:uid="{CE1226CA-7930-419F-B79D-6E1B53AB1669}"/>
    <cellStyle name="SAPBEXheaderItem 3" xfId="276" xr:uid="{3BBF2BFD-A79F-44B8-9A22-ACC77DD928D1}"/>
    <cellStyle name="SAPBEXheaderItem 4" xfId="322" xr:uid="{63861B43-D1E7-41CE-ADBC-8DE158E7E194}"/>
    <cellStyle name="SAPBEXheaderItem 5" xfId="1004" xr:uid="{8B421645-A0A3-4BC2-BEE3-4C958BEDB5E3}"/>
    <cellStyle name="SAPBEXheaderText" xfId="191" xr:uid="{943ACB09-D9F5-4BB6-8B10-5DBD93CB2945}"/>
    <cellStyle name="SAPBEXheaderText 2" xfId="277" xr:uid="{A20C74AC-61C7-4F53-BD85-369AA34E9D92}"/>
    <cellStyle name="SAPBEXheaderText 2 2" xfId="388" xr:uid="{FFD1A6C5-B5F6-4B30-B11D-B2D5A651E163}"/>
    <cellStyle name="SAPBEXheaderText 3" xfId="278" xr:uid="{931F518C-905E-4602-8C65-50CA4BD0D7B7}"/>
    <cellStyle name="SAPBEXheaderText 4" xfId="323" xr:uid="{2144C1B2-8912-40C6-82D4-5FC702E771CA}"/>
    <cellStyle name="SAPBEXheaderText 5" xfId="1005" xr:uid="{CF500BE1-9848-4F2C-8075-198C7E41C858}"/>
    <cellStyle name="SAPBEXHLevel0" xfId="192" xr:uid="{590B78DD-3E59-48F0-844C-5B41BC120540}"/>
    <cellStyle name="SAPBEXHLevel0 2" xfId="279" xr:uid="{0431F5A0-ADE8-433B-84B1-F39843A6BE27}"/>
    <cellStyle name="SAPBEXHLevel0 3" xfId="280" xr:uid="{C3043FDE-44E6-4275-98D7-7B4AB03EE5AB}"/>
    <cellStyle name="SAPBEXHLevel0X" xfId="193" xr:uid="{B9D4CE3A-82A9-4AFD-AB91-1E8834AE9DCC}"/>
    <cellStyle name="SAPBEXHLevel0X 2" xfId="281" xr:uid="{3097B348-2284-49E2-96E7-6894D6401838}"/>
    <cellStyle name="SAPBEXHLevel0X 3" xfId="282" xr:uid="{DE9C6AFF-46B2-4426-9352-7CE592D68FC0}"/>
    <cellStyle name="SAPBEXHLevel1" xfId="194" xr:uid="{A4C9BDE2-831C-4436-8F1A-7B84DA674A57}"/>
    <cellStyle name="SAPBEXHLevel1 2" xfId="283" xr:uid="{12ECB4E8-04CF-4069-A2E8-4206DF2CD902}"/>
    <cellStyle name="SAPBEXHLevel1 3" xfId="284" xr:uid="{39499B3F-1EE5-4C7D-A610-2F0654E15B0E}"/>
    <cellStyle name="SAPBEXHLevel1X" xfId="195" xr:uid="{5DA2AF5F-CA4B-4C6E-888F-36AD94335159}"/>
    <cellStyle name="SAPBEXHLevel1X 2" xfId="285" xr:uid="{A5A3D346-67FA-4242-8E5F-3DA78FC1A80B}"/>
    <cellStyle name="SAPBEXHLevel1X 3" xfId="286" xr:uid="{70E21517-5504-42EA-BE6D-D2E7174C6A4F}"/>
    <cellStyle name="SAPBEXHLevel2" xfId="196" xr:uid="{20C80B3D-CA4C-45D3-BFF7-0D36AB5F1124}"/>
    <cellStyle name="SAPBEXHLevel2 2" xfId="287" xr:uid="{B4787CA9-4EFC-4156-BCE8-2ECFAEA63A34}"/>
    <cellStyle name="SAPBEXHLevel2 3" xfId="288" xr:uid="{5042DBB8-71CD-4661-965F-D3F23238D9EB}"/>
    <cellStyle name="SAPBEXHLevel2X" xfId="197" xr:uid="{CD8A39B5-B2E1-40E7-AA1D-25D07BED0E4A}"/>
    <cellStyle name="SAPBEXHLevel2X 2" xfId="289" xr:uid="{DB28E1A0-D982-49D5-9D63-B324A2C20043}"/>
    <cellStyle name="SAPBEXHLevel2X 3" xfId="290" xr:uid="{CCF0B9B0-D701-41FA-A665-56417945CD97}"/>
    <cellStyle name="SAPBEXHLevel3" xfId="198" xr:uid="{2DBA03F3-A162-4A52-AF29-4293A66944C2}"/>
    <cellStyle name="SAPBEXHLevel3 2" xfId="291" xr:uid="{E985CFF2-DA6B-4F43-ADF6-7C9C48E92B07}"/>
    <cellStyle name="SAPBEXHLevel3 3" xfId="292" xr:uid="{18210884-455D-4A5A-9A13-83C3ADDC0B26}"/>
    <cellStyle name="SAPBEXHLevel3X" xfId="199" xr:uid="{7F662CB8-CD12-429C-B199-52AC4912D26D}"/>
    <cellStyle name="SAPBEXHLevel3X 2" xfId="293" xr:uid="{658778BA-93FA-4D0F-A8A0-0CD49995396E}"/>
    <cellStyle name="SAPBEXHLevel3X 3" xfId="294" xr:uid="{85C35F10-4A08-47AD-823F-035B27235FAA}"/>
    <cellStyle name="SAPBEXinputData" xfId="295" xr:uid="{89FE747C-360D-4243-8C51-40CBDAD7B57A}"/>
    <cellStyle name="SAPBEXItemHeader" xfId="389" xr:uid="{D62BCB87-FB74-4960-97E2-477067C32D26}"/>
    <cellStyle name="SAPBEXresData" xfId="200" xr:uid="{4C382F7C-8AB3-4774-A262-12446902B238}"/>
    <cellStyle name="SAPBEXresData 2" xfId="296" xr:uid="{90A9A4C3-40C9-48A5-8BAF-2E44BB1019B0}"/>
    <cellStyle name="SAPBEXresDataEmph" xfId="201" xr:uid="{E43D5873-9F88-4DEB-8284-A824E0DB535E}"/>
    <cellStyle name="SAPBEXresDataEmph 2" xfId="297" xr:uid="{DDFFBBB9-DACE-42DF-B3AA-4001955F3FA3}"/>
    <cellStyle name="SAPBEXresItem" xfId="202" xr:uid="{AB71BB2B-D4C0-43AA-8AEE-9F912EE3C182}"/>
    <cellStyle name="SAPBEXresItem 2" xfId="298" xr:uid="{1E7CE903-90B2-4841-AE96-243DD88EFC5E}"/>
    <cellStyle name="SAPBEXresItemX" xfId="203" xr:uid="{3CDE1668-361A-4B10-B3D9-CCE428841AB7}"/>
    <cellStyle name="SAPBEXresItemX 2" xfId="299" xr:uid="{EB66E05F-D18A-46A1-B2DB-F8095D6CA419}"/>
    <cellStyle name="SAPBEXstdData" xfId="204" xr:uid="{7869BA44-B5BF-40FD-B284-9FEC43C9C02A}"/>
    <cellStyle name="SAPBEXstdData 2" xfId="300" xr:uid="{025246A8-4E10-4712-8289-C3CCCBAF7730}"/>
    <cellStyle name="SAPBEXstdDataEmph" xfId="205" xr:uid="{2951772F-BB9F-4D5A-BA66-71D7DF1BC866}"/>
    <cellStyle name="SAPBEXstdDataEmph 2" xfId="301" xr:uid="{FB71C017-BACC-46FF-AADD-94A1C3F58027}"/>
    <cellStyle name="SAPBEXstdItem" xfId="111" xr:uid="{3A5C4C35-8A4B-4FC9-8747-DA65D8275683}"/>
    <cellStyle name="SAPBEXstdItem 2" xfId="220" xr:uid="{A95F170C-D500-441A-B20A-B2F41A2D4109}"/>
    <cellStyle name="SAPBEXstdItem 3" xfId="302" xr:uid="{820B47CE-224C-430E-9A97-0469D7EE1CDF}"/>
    <cellStyle name="SAPBEXstdItemX" xfId="206" xr:uid="{E5E4EEA9-9432-4DDA-8E3D-61C94C0D5318}"/>
    <cellStyle name="SAPBEXstdItemX 2" xfId="222" xr:uid="{025183DC-9248-47B5-9A08-EC895AB8161D}"/>
    <cellStyle name="SAPBEXstdItemX 2 2" xfId="320" xr:uid="{9418A64D-51EF-461D-B976-8B45E329A0CC}"/>
    <cellStyle name="SAPBEXstdItemX 3" xfId="303" xr:uid="{59E1E933-1B6D-40B9-8251-91CD909626D9}"/>
    <cellStyle name="SAPBEXstdItemX 4" xfId="304" xr:uid="{6F416FB8-FCF8-4581-A41A-16971B940DCB}"/>
    <cellStyle name="SAPBEXtitle" xfId="207" xr:uid="{07310F86-C645-42BF-8024-194A9507FDF2}"/>
    <cellStyle name="SAPBEXtitle 2" xfId="305" xr:uid="{9D0E9A4D-AF2D-4F79-B830-453249555ED9}"/>
    <cellStyle name="SAPBEXtitle 2 2" xfId="390" xr:uid="{5E85FA25-204A-4A9C-8B71-3340F2265506}"/>
    <cellStyle name="SAPBEXtitle 3" xfId="306" xr:uid="{C1206A51-0A87-4B37-B611-793D191986D9}"/>
    <cellStyle name="SAPBEXtitle 4" xfId="324" xr:uid="{C96842AE-7259-44F7-A5C4-0C7198500622}"/>
    <cellStyle name="SAPBEXtitle 5" xfId="1006" xr:uid="{0C6436A2-43D3-4468-AAC0-2620BE9EF3D8}"/>
    <cellStyle name="SAPBEXunassignedItem" xfId="391" xr:uid="{3C1E4F0B-6FDB-4967-9516-7E3703F104AE}"/>
    <cellStyle name="SAPBEXundefined" xfId="208" xr:uid="{534B3D32-C727-48FD-9717-E957C69FF757}"/>
    <cellStyle name="SAPBEXundefined 2" xfId="307" xr:uid="{2F924FC6-7990-40A7-A289-52D0D339CEE5}"/>
    <cellStyle name="Sheet Title" xfId="392" xr:uid="{B941D873-DC16-4566-8C45-A6EF9D9431F5}"/>
    <cellStyle name="Title" xfId="112" xr:uid="{8A59CC6E-EE11-4C86-AE22-376D3CFE0B96}"/>
    <cellStyle name="Title 2" xfId="308" xr:uid="{557889C2-A18F-4E04-837F-4AAD9FA16136}"/>
    <cellStyle name="Title 3" xfId="1000" xr:uid="{992237F7-A97C-4BDF-9349-3750E09E60C6}"/>
    <cellStyle name="Total" xfId="113" xr:uid="{B0287585-4DED-4AF0-A142-7DB0DD9C7D00}"/>
    <cellStyle name="Total 2" xfId="309" xr:uid="{E24B00D0-16E8-4F0A-BC42-711F51C7A26E}"/>
    <cellStyle name="Total 3" xfId="1001" xr:uid="{3932BA23-393D-4A3E-B120-FBC3E52BE0F2}"/>
    <cellStyle name="Warning Text" xfId="114" xr:uid="{B522A51D-AF33-422C-A9CF-7DB3E14391E5}"/>
    <cellStyle name="Акцент1 2" xfId="393" xr:uid="{45A7F808-EAD3-4048-9B74-7E42BB5C6CED}"/>
    <cellStyle name="Акцент1 3" xfId="115" xr:uid="{0F7D2805-64DE-418C-BEED-3400EA51B4E1}"/>
    <cellStyle name="Акцент2 2" xfId="394" xr:uid="{AD1932BC-7B8B-467D-8F8C-5D9BE140F326}"/>
    <cellStyle name="Акцент2 3" xfId="116" xr:uid="{E4A68135-CD81-4E3C-B972-C5E2ABE6FC98}"/>
    <cellStyle name="Акцент3 2" xfId="395" xr:uid="{E2AD9C58-55C0-46BE-B96A-057B8C85F5F2}"/>
    <cellStyle name="Акцент3 3" xfId="117" xr:uid="{222AE6F2-B352-4F2E-AD4C-B689CDE5D195}"/>
    <cellStyle name="Акцент4 2" xfId="396" xr:uid="{CCDDCEC7-87D5-4EB6-B271-054FDEA166A8}"/>
    <cellStyle name="Акцент4 3" xfId="118" xr:uid="{D6D6ACF7-A935-4FC0-A607-37097C502634}"/>
    <cellStyle name="Акцент5 2" xfId="397" xr:uid="{5FF8FF7E-616C-4983-9A3D-8E8EA3202CF8}"/>
    <cellStyle name="Акцент5 3" xfId="119" xr:uid="{174CB9C4-72D3-4422-B970-B7A4C9EDB066}"/>
    <cellStyle name="Акцент6 2" xfId="398" xr:uid="{593F15BD-380E-4486-A4C0-4328EDA0BA7E}"/>
    <cellStyle name="Акцент6 3" xfId="120" xr:uid="{69B7F9E1-A5B2-4A79-821B-CED959980170}"/>
    <cellStyle name="Ввод  2" xfId="399" xr:uid="{21157016-F618-4912-8A84-F43505A87186}"/>
    <cellStyle name="Ввод  3" xfId="121" xr:uid="{85015D50-AB9B-4D3C-9662-A033EF455E72}"/>
    <cellStyle name="Вывод 2" xfId="400" xr:uid="{E08BA363-C188-45D7-B1BE-BC50E577AEF7}"/>
    <cellStyle name="Вывод 3" xfId="122" xr:uid="{5A483683-A68A-472F-8DBF-E0C2D596D3C8}"/>
    <cellStyle name="Вычисление 2" xfId="401" xr:uid="{2AF71698-30C4-4ECB-898D-63BC08664E95}"/>
    <cellStyle name="Вычисление 3" xfId="123" xr:uid="{C920122B-BE59-4032-B227-52B517F64280}"/>
    <cellStyle name="Гиперссылка" xfId="1018" builtinId="8"/>
    <cellStyle name="Гиперссылка 2" xfId="318" xr:uid="{FC81C044-45A7-43D6-9042-EE479C192055}"/>
    <cellStyle name="Заголовок 1 2" xfId="402" xr:uid="{5F30CB54-741E-4FAD-A2B6-97747FA0C60D}"/>
    <cellStyle name="Заголовок 1 3" xfId="124" xr:uid="{3EB45163-55E9-4F59-81A8-8EC4EF0DD8A1}"/>
    <cellStyle name="Заголовок 2 2" xfId="403" xr:uid="{975DE9CF-9058-44F1-9F8E-349625AFB7BB}"/>
    <cellStyle name="Заголовок 2 3" xfId="125" xr:uid="{087A2881-8495-44B2-87EA-43B984C1BD92}"/>
    <cellStyle name="Заголовок 3 2" xfId="404" xr:uid="{B764425E-C1F1-46DA-A723-42A0A037A523}"/>
    <cellStyle name="Заголовок 3 3" xfId="126" xr:uid="{FF79C7C4-6383-4D4D-A44A-15713C556701}"/>
    <cellStyle name="Заголовок 4 2" xfId="405" xr:uid="{7EB93E8D-55D0-47B8-B5D4-AF9DA88EA22D}"/>
    <cellStyle name="Заголовок 4 3" xfId="127" xr:uid="{2C75AF7C-13F7-4D22-9E78-26A83D34CB81}"/>
    <cellStyle name="Итог 2" xfId="406" xr:uid="{401A0599-5E26-4BE8-940B-0F7F477214FE}"/>
    <cellStyle name="Итог 3" xfId="128" xr:uid="{912CDA22-F270-41F5-9AF7-470B72B33946}"/>
    <cellStyle name="КАНДАГАЧ тел3-33-96" xfId="129" xr:uid="{888D5F88-C641-4BDB-863A-101D0F251917}"/>
    <cellStyle name="КАНДАГАЧ тел3-33-96 2" xfId="407" xr:uid="{11B89C7C-4B96-4190-B588-E88D77283F08}"/>
    <cellStyle name="Контрольная ячейка 2" xfId="408" xr:uid="{35433E13-E454-47CC-8DBA-FDD99EE7FC9C}"/>
    <cellStyle name="Контрольная ячейка 3" xfId="130" xr:uid="{3BA23BF2-AA05-43C5-9778-BBDC40E283C0}"/>
    <cellStyle name="Название 2" xfId="131" xr:uid="{A42EBE9D-07B2-4EEA-A369-F1149F31C1C7}"/>
    <cellStyle name="Нейтральный 2" xfId="409" xr:uid="{75D7C161-5217-4CDC-B7AA-D0F45BE64ACD}"/>
    <cellStyle name="Нейтральный 3" xfId="132" xr:uid="{6F4E14AA-FC64-4086-862F-BC390707D3B9}"/>
    <cellStyle name="Обычный" xfId="0" builtinId="0"/>
    <cellStyle name="Обычный 10" xfId="424" xr:uid="{293BC7A0-BD20-413E-825F-B84495090536}"/>
    <cellStyle name="Обычный 100" xfId="693" xr:uid="{B4E0EF37-C57E-4EEE-B4EB-F306850B6EC8}"/>
    <cellStyle name="Обычный 100 2" xfId="875" xr:uid="{4C9CD785-825E-41EB-9039-44BA5FF1D1F5}"/>
    <cellStyle name="Обычный 101" xfId="694" xr:uid="{7BAF629D-1CE4-4038-A8B4-2D1F1E1ECB02}"/>
    <cellStyle name="Обычный 101 2" xfId="876" xr:uid="{E55CCD6A-4871-4385-AD41-932F0841356E}"/>
    <cellStyle name="Обычный 102" xfId="695" xr:uid="{A9A8974C-5F51-40A1-BAA1-2F54D0D9D364}"/>
    <cellStyle name="Обычный 102 2" xfId="877" xr:uid="{BE23DE38-8EEF-4E62-909A-3FA235CD8610}"/>
    <cellStyle name="Обычный 103" xfId="696" xr:uid="{1F4A93C0-E77D-4F3C-B67E-9651650B8DAA}"/>
    <cellStyle name="Обычный 103 2" xfId="878" xr:uid="{220A0782-5EAE-4541-B48C-81ACDB34DC27}"/>
    <cellStyle name="Обычный 104" xfId="697" xr:uid="{062748A9-1FA2-483D-B8C0-F5C4C0EB8B49}"/>
    <cellStyle name="Обычный 104 2" xfId="879" xr:uid="{49F72963-6E3B-433F-9EB7-47923ECAB8B7}"/>
    <cellStyle name="Обычный 105" xfId="698" xr:uid="{87E6DE58-D10A-4F77-AD5E-7F3C5E0161DE}"/>
    <cellStyle name="Обычный 105 2" xfId="880" xr:uid="{E0BED177-43DE-4F46-8213-6FDCEE587B89}"/>
    <cellStyle name="Обычный 106" xfId="699" xr:uid="{9F0CC20D-7239-412C-AC3E-0A6405CF3460}"/>
    <cellStyle name="Обычный 106 2" xfId="881" xr:uid="{96A878CC-E43D-4EC9-A739-0A311BB944D8}"/>
    <cellStyle name="Обычный 107" xfId="700" xr:uid="{DA17201C-345E-492F-99F4-390A35F3EED2}"/>
    <cellStyle name="Обычный 107 2" xfId="882" xr:uid="{43EDCBD9-7232-45DF-92D7-8920987E9E00}"/>
    <cellStyle name="Обычный 108" xfId="701" xr:uid="{176FEE7E-D4C5-4162-8ED6-D7F8E66814CA}"/>
    <cellStyle name="Обычный 108 2" xfId="883" xr:uid="{994C7765-C612-4A21-8346-26D7387E2B6C}"/>
    <cellStyle name="Обычный 109" xfId="702" xr:uid="{C1F2CDEA-965A-49F2-A920-11A4B342C516}"/>
    <cellStyle name="Обычный 109 2" xfId="884" xr:uid="{E8A839C9-8592-4AF3-A664-7D543811F1FB}"/>
    <cellStyle name="Обычный 11" xfId="423" xr:uid="{C6471737-72BC-4D3D-8B14-845624AC8E58}"/>
    <cellStyle name="Обычный 110" xfId="703" xr:uid="{29DF8D3C-FB36-48CB-BD0D-9394AE1BF3A5}"/>
    <cellStyle name="Обычный 110 2" xfId="885" xr:uid="{558B1580-506C-4132-AD0E-B546FCF38A62}"/>
    <cellStyle name="Обычный 111" xfId="704" xr:uid="{148C9967-11C4-4CDD-BB49-DBC40D6490E9}"/>
    <cellStyle name="Обычный 111 2" xfId="886" xr:uid="{90BEDA8C-2DE4-437A-9C48-079B328EAD46}"/>
    <cellStyle name="Обычный 112" xfId="705" xr:uid="{7C735B9B-9906-46FC-BAF4-B3217B0D3DF2}"/>
    <cellStyle name="Обычный 112 2" xfId="887" xr:uid="{B524A7EE-D35D-4736-8F0F-41634F5C13A5}"/>
    <cellStyle name="Обычный 113" xfId="706" xr:uid="{026DB357-41FC-4E84-9178-B76BE21A23D0}"/>
    <cellStyle name="Обычный 113 2" xfId="888" xr:uid="{92E0740B-C06D-43FC-96A4-39CB473482B5}"/>
    <cellStyle name="Обычный 114" xfId="707" xr:uid="{6B4E64C9-E8AC-4CFF-ACFF-2B14983D375E}"/>
    <cellStyle name="Обычный 114 2" xfId="889" xr:uid="{23E98EB1-815B-4E4A-8450-A45475CD948C}"/>
    <cellStyle name="Обычный 115" xfId="708" xr:uid="{092C40C1-F212-4088-B2FB-49322BBCAB74}"/>
    <cellStyle name="Обычный 115 2" xfId="890" xr:uid="{DF40A583-E8D2-491A-86C2-56856C8C536C}"/>
    <cellStyle name="Обычный 116" xfId="709" xr:uid="{B1DA12F3-56FB-4E1A-83D8-2ABC91F9B25C}"/>
    <cellStyle name="Обычный 116 2" xfId="891" xr:uid="{A1D6EE4E-E3A7-4D99-AC16-7FE83E36FADB}"/>
    <cellStyle name="Обычный 117" xfId="710" xr:uid="{2D1A0EA2-2AD1-42EF-BB8B-5740D1D4C040}"/>
    <cellStyle name="Обычный 117 2" xfId="892" xr:uid="{52D6C4FA-46A0-44E7-A5CA-E30280327922}"/>
    <cellStyle name="Обычный 118" xfId="711" xr:uid="{7009E4FE-0FA8-4358-B59D-229501AA4FA4}"/>
    <cellStyle name="Обычный 118 2" xfId="893" xr:uid="{AADE1418-3F57-4E3B-AAD4-8CAE6D6C992C}"/>
    <cellStyle name="Обычный 119" xfId="712" xr:uid="{BEE0C7CF-2F8D-4977-BCA2-35E902B77EB1}"/>
    <cellStyle name="Обычный 119 2" xfId="894" xr:uid="{32718801-9880-4A00-9F33-C6340B0B3838}"/>
    <cellStyle name="Обычный 12" xfId="451" xr:uid="{8540EC08-0772-4742-AD52-F52A91564F22}"/>
    <cellStyle name="Обычный 12 2" xfId="527" xr:uid="{1F25DBAA-0C55-4D40-89C1-C5458DB4D923}"/>
    <cellStyle name="Обычный 12 3" xfId="606" xr:uid="{3137A535-1A29-4F09-8269-317C14013FC3}"/>
    <cellStyle name="Обычный 12 4" xfId="788" xr:uid="{AD79B5A0-3A1C-4C4F-98AD-8AB2D9293A30}"/>
    <cellStyle name="Обычный 120" xfId="713" xr:uid="{2BD72238-56B6-496C-9D0B-EC7CB5399739}"/>
    <cellStyle name="Обычный 120 2" xfId="895" xr:uid="{C7B01EE2-7896-46B6-B9C5-630198DDAC08}"/>
    <cellStyle name="Обычный 121" xfId="714" xr:uid="{F1FED072-58B6-4F8A-84AA-239B315786C4}"/>
    <cellStyle name="Обычный 121 2" xfId="896" xr:uid="{890E642A-E6BB-4E1B-B00C-1A5E517F752A}"/>
    <cellStyle name="Обычный 122" xfId="715" xr:uid="{F2599C8A-2FD7-4C65-9270-020ABEDFD75F}"/>
    <cellStyle name="Обычный 122 2" xfId="897" xr:uid="{5B7C7D5D-40EE-4742-93D2-2C2A466AD1F4}"/>
    <cellStyle name="Обычный 123" xfId="716" xr:uid="{D91AE475-A97D-428E-9C79-151F188AFA86}"/>
    <cellStyle name="Обычный 123 2" xfId="898" xr:uid="{205F00DB-539C-4521-BBA4-202BA3DABB97}"/>
    <cellStyle name="Обычный 124" xfId="717" xr:uid="{3C3BC243-CCF7-48A9-88A3-701244811303}"/>
    <cellStyle name="Обычный 124 2" xfId="899" xr:uid="{9C61B62D-1B24-4D70-9AE6-607D7D226645}"/>
    <cellStyle name="Обычный 125" xfId="718" xr:uid="{A07B766A-4192-4AF4-97A1-5CE009F82C5C}"/>
    <cellStyle name="Обычный 125 2" xfId="900" xr:uid="{74905785-E5A4-4DA3-89B8-077DD8475211}"/>
    <cellStyle name="Обычный 126" xfId="719" xr:uid="{43DFFDCD-6FDE-4BCD-9771-7B175C15F933}"/>
    <cellStyle name="Обычный 126 2" xfId="901" xr:uid="{32B2CFF3-C2F8-4790-BE51-8900C8CE5F1C}"/>
    <cellStyle name="Обычный 127" xfId="720" xr:uid="{BBFF9BF7-9DDB-483F-AC13-220E153452B7}"/>
    <cellStyle name="Обычный 127 2" xfId="902" xr:uid="{90B60C3E-26EE-4BE0-A154-29838189B63B}"/>
    <cellStyle name="Обычный 128" xfId="721" xr:uid="{A19A6F09-73FC-4405-9FB8-C4BF4FC872B4}"/>
    <cellStyle name="Обычный 128 2" xfId="903" xr:uid="{EFC93B95-93DB-4558-92D4-A0939E70C7B0}"/>
    <cellStyle name="Обычный 129" xfId="722" xr:uid="{BD583D2D-FFB8-43A4-8362-9B38B9036496}"/>
    <cellStyle name="Обычный 129 2" xfId="904" xr:uid="{E2B0A3D7-49F5-4014-B6DC-3CEFBAE20657}"/>
    <cellStyle name="Обычный 13" xfId="452" xr:uid="{ABFEB587-628D-4F2B-BD12-BB42E5E1B0B0}"/>
    <cellStyle name="Обычный 13 2" xfId="528" xr:uid="{64FBAA2A-3C7D-412F-89D7-BD74E8E911C1}"/>
    <cellStyle name="Обычный 13 3" xfId="607" xr:uid="{392F012F-1ED8-4781-8C53-8CE9DB385B4F}"/>
    <cellStyle name="Обычный 13 4" xfId="789" xr:uid="{61ECD54F-15E1-437E-933B-DF900A29785D}"/>
    <cellStyle name="Обычный 130" xfId="723" xr:uid="{1C663145-B6E6-4B3F-88A4-92DDEF73ACA7}"/>
    <cellStyle name="Обычный 130 2" xfId="905" xr:uid="{F04B6720-D0AE-432B-8F7A-0D87A4166BB4}"/>
    <cellStyle name="Обычный 131" xfId="724" xr:uid="{E083D102-FD25-4700-939D-1FA408C687AF}"/>
    <cellStyle name="Обычный 131 2" xfId="906" xr:uid="{732DED6B-3D2D-44FE-8598-7EB30238C4C6}"/>
    <cellStyle name="Обычный 132" xfId="725" xr:uid="{88028D04-9243-486C-B5AE-50D8B5AE6FF5}"/>
    <cellStyle name="Обычный 132 2" xfId="907" xr:uid="{7296AB79-0028-423A-958D-C08FD7B3550A}"/>
    <cellStyle name="Обычный 133" xfId="726" xr:uid="{FFA955B0-86F5-48B3-8B88-188C176A32F0}"/>
    <cellStyle name="Обычный 133 2" xfId="908" xr:uid="{279B5954-7619-4FF0-B217-2D55D7D91EFE}"/>
    <cellStyle name="Обычный 134" xfId="727" xr:uid="{9F4E05E8-628F-4A4F-987D-244B24A32BEE}"/>
    <cellStyle name="Обычный 134 2" xfId="909" xr:uid="{14F43227-578F-4561-B12F-958D57DAF948}"/>
    <cellStyle name="Обычный 135" xfId="728" xr:uid="{9C779345-B4F3-48D7-9B81-532D84ECB7D5}"/>
    <cellStyle name="Обычный 135 2" xfId="910" xr:uid="{FF825842-5D11-4C0F-ACD4-A0F370FC1A18}"/>
    <cellStyle name="Обычный 136" xfId="729" xr:uid="{25A0106C-21F4-4995-9760-67D63631F5A2}"/>
    <cellStyle name="Обычный 136 2" xfId="911" xr:uid="{8FB84DC0-58A7-48C7-AD90-82251A08B123}"/>
    <cellStyle name="Обычный 137" xfId="730" xr:uid="{E588230E-62A8-4946-9982-03E01C185934}"/>
    <cellStyle name="Обычный 137 2" xfId="912" xr:uid="{738C5D30-9F0D-44C6-B809-161DB3828298}"/>
    <cellStyle name="Обычный 138" xfId="731" xr:uid="{6DC6C4CB-45C6-4A78-93E0-45BEC57FEAA7}"/>
    <cellStyle name="Обычный 138 2" xfId="913" xr:uid="{272401F3-A507-4898-8B94-2FB914B1BBF2}"/>
    <cellStyle name="Обычный 139" xfId="732" xr:uid="{961A4EDA-DA79-44C6-B071-4CF2F019A44A}"/>
    <cellStyle name="Обычный 139 2" xfId="914" xr:uid="{3D3EA1DB-D63E-4015-8A29-9ACEDEE61777}"/>
    <cellStyle name="Обычный 14" xfId="453" xr:uid="{17B4BD92-157A-4B96-8122-E19F71A64AC6}"/>
    <cellStyle name="Обычный 14 2" xfId="529" xr:uid="{64BCEC7C-A448-41FE-A30D-3B80DA099667}"/>
    <cellStyle name="Обычный 14 3" xfId="608" xr:uid="{DDAFFB6B-8BF9-4A37-9B08-79EF96FFB050}"/>
    <cellStyle name="Обычный 14 4" xfId="790" xr:uid="{702B9794-212E-4277-9AFF-C340A5F48EC2}"/>
    <cellStyle name="Обычный 140" xfId="733" xr:uid="{BC187CBA-14CD-4EE9-AAB7-EADAFCE27008}"/>
    <cellStyle name="Обычный 140 2" xfId="915" xr:uid="{BF778A0B-428E-46BB-80AE-BF0B2B92417C}"/>
    <cellStyle name="Обычный 141" xfId="734" xr:uid="{A12CBF7C-4503-45C3-B9D9-8DD8CD4DFFF7}"/>
    <cellStyle name="Обычный 141 2" xfId="916" xr:uid="{AB61FBFF-FD7D-4C6B-9F2C-617BE75F84F9}"/>
    <cellStyle name="Обычный 142" xfId="735" xr:uid="{F852EAB1-24ED-4452-B9FE-79835227B024}"/>
    <cellStyle name="Обычный 142 2" xfId="917" xr:uid="{F32A0C63-996E-4032-94BF-13FFBA10ECAE}"/>
    <cellStyle name="Обычный 143" xfId="736" xr:uid="{5F8F85EE-7745-4577-BFB3-3ABAD923197A}"/>
    <cellStyle name="Обычный 143 2" xfId="918" xr:uid="{9AE9F2BD-7AD3-4284-A1AC-4901D2A6DD74}"/>
    <cellStyle name="Обычный 144" xfId="737" xr:uid="{1D6D2E55-84DC-4815-BADF-7F862F263582}"/>
    <cellStyle name="Обычный 144 2" xfId="919" xr:uid="{DC19AC26-57A6-4E27-8990-B7E71D4EF7FA}"/>
    <cellStyle name="Обычный 145" xfId="738" xr:uid="{C87D209E-716D-4990-8BFD-9DB60DFD73DA}"/>
    <cellStyle name="Обычный 145 2" xfId="920" xr:uid="{52EA1D16-80CC-4DF9-A276-6A4185A1BA90}"/>
    <cellStyle name="Обычный 146" xfId="739" xr:uid="{D6E0FFC5-4EA6-44CA-B07C-61EBE781498B}"/>
    <cellStyle name="Обычный 146 2" xfId="921" xr:uid="{6F15EDE7-57F7-416D-8CE0-1C4C6A9A468C}"/>
    <cellStyle name="Обычный 147" xfId="740" xr:uid="{2D4DF5B3-EA4E-46E1-B8DE-DF115D17E68E}"/>
    <cellStyle name="Обычный 147 2" xfId="922" xr:uid="{D57C67FB-BB82-4AFD-8F35-8F84536234DA}"/>
    <cellStyle name="Обычный 148" xfId="741" xr:uid="{4A05790D-BCD1-4370-B860-1248C615DA70}"/>
    <cellStyle name="Обычный 148 2" xfId="923" xr:uid="{A706DA7C-33AE-4917-9FC7-F79C9C13951D}"/>
    <cellStyle name="Обычный 149" xfId="742" xr:uid="{7CA1FD52-DF16-4B7A-B867-1FF3D504D3FC}"/>
    <cellStyle name="Обычный 149 2" xfId="924" xr:uid="{3E4344B4-3095-47C5-BD8D-6E03E75E2EE3}"/>
    <cellStyle name="Обычный 15" xfId="454" xr:uid="{2309554C-8D8C-48D3-9295-B4346104F1EF}"/>
    <cellStyle name="Обычный 15 2" xfId="530" xr:uid="{F239EC39-1D88-4897-845B-3D3784CB07AE}"/>
    <cellStyle name="Обычный 15 3" xfId="609" xr:uid="{7AF49EEB-5C01-4964-9B3D-26F72F1A39A3}"/>
    <cellStyle name="Обычный 15 4" xfId="791" xr:uid="{CA6E39E5-5A23-4068-863E-E0207B9F6D0C}"/>
    <cellStyle name="Обычный 150" xfId="743" xr:uid="{30F33191-DA95-43F3-9452-B7B35A81075F}"/>
    <cellStyle name="Обычный 150 2" xfId="925" xr:uid="{E3EC19B1-3DEF-4D2D-BFF5-FC1D444064E5}"/>
    <cellStyle name="Обычный 151" xfId="744" xr:uid="{221E1A64-5094-4E71-8D54-1A8E56E29CFC}"/>
    <cellStyle name="Обычный 151 2" xfId="926" xr:uid="{CB7DEE45-BBB0-4DDC-8A28-0901732F2087}"/>
    <cellStyle name="Обычный 152" xfId="745" xr:uid="{6D404C7B-0AB2-4BD7-B1BE-97908F4C12E0}"/>
    <cellStyle name="Обычный 152 2" xfId="927" xr:uid="{A133FBB9-1344-4917-8543-47D7E511FD6F}"/>
    <cellStyle name="Обычный 153" xfId="746" xr:uid="{98370CED-3546-4817-9A3B-5FA995998F41}"/>
    <cellStyle name="Обычный 153 2" xfId="928" xr:uid="{0FC5A837-259D-47D2-ACF3-2CF015011236}"/>
    <cellStyle name="Обычный 154" xfId="747" xr:uid="{CF4BE2B0-3ADF-4027-B320-9DB0CA8561E8}"/>
    <cellStyle name="Обычный 154 2" xfId="929" xr:uid="{AC7E14F3-96E1-4593-8A77-D194DEB397B9}"/>
    <cellStyle name="Обычный 155" xfId="748" xr:uid="{926AA5C3-35F5-43C2-B36E-321B97E2EC6B}"/>
    <cellStyle name="Обычный 155 2" xfId="930" xr:uid="{ECF372F1-068F-4F51-9DF0-11580E967F0E}"/>
    <cellStyle name="Обычный 156" xfId="749" xr:uid="{1A73AE85-B097-4E28-AAD8-C2041F3156AA}"/>
    <cellStyle name="Обычный 156 2" xfId="931" xr:uid="{99AC1F21-116F-4219-B376-83D940D44063}"/>
    <cellStyle name="Обычный 157" xfId="750" xr:uid="{E06095C1-3565-4D0A-B377-A40C085BE95D}"/>
    <cellStyle name="Обычный 157 2" xfId="932" xr:uid="{1527C62B-8522-4BE5-AECA-97D97928C4CB}"/>
    <cellStyle name="Обычный 158" xfId="751" xr:uid="{7CFCC6A6-67E2-447A-A44A-B6209CBEA297}"/>
    <cellStyle name="Обычный 158 2" xfId="933" xr:uid="{8E6A6CE2-A6BF-4040-8B3A-D209767855D1}"/>
    <cellStyle name="Обычный 159" xfId="752" xr:uid="{05CFDC8C-8C90-4AE8-BE7E-DCF547D572A0}"/>
    <cellStyle name="Обычный 159 2" xfId="934" xr:uid="{939A29B4-2F7C-47BB-844F-8352261A7839}"/>
    <cellStyle name="Обычный 16" xfId="455" xr:uid="{96B84943-FADB-48D6-843E-7363D0C5A9AA}"/>
    <cellStyle name="Обычный 160" xfId="753" xr:uid="{82368861-9F81-432C-B70B-BE1D8BFEADA7}"/>
    <cellStyle name="Обычный 160 2" xfId="935" xr:uid="{3BF91FD3-422C-4FB5-B9BC-AF548FCC4D4A}"/>
    <cellStyle name="Обычный 161" xfId="754" xr:uid="{2FEFC023-6D6D-4B98-AA16-E76E514F07E4}"/>
    <cellStyle name="Обычный 161 2" xfId="936" xr:uid="{C369948B-F38A-4972-81ED-1D0AFB4CF914}"/>
    <cellStyle name="Обычный 162" xfId="755" xr:uid="{6FA03CEB-0AC7-44A3-95A8-E1491ECA9B88}"/>
    <cellStyle name="Обычный 162 2" xfId="937" xr:uid="{F9EE41A8-E03D-4149-838C-728CFFFC9C08}"/>
    <cellStyle name="Обычный 163" xfId="756" xr:uid="{BEB29D4A-0DA7-4C22-AD7C-DD28D92B9D32}"/>
    <cellStyle name="Обычный 163 2" xfId="938" xr:uid="{7A09159D-75D9-4E8D-AECF-BF6DA0AD06B9}"/>
    <cellStyle name="Обычный 164" xfId="757" xr:uid="{C445AF11-3150-4665-AEF5-AB94939586DA}"/>
    <cellStyle name="Обычный 165" xfId="758" xr:uid="{DF774D5A-3139-4377-B333-118D6A7930C3}"/>
    <cellStyle name="Обычный 165 2" xfId="939" xr:uid="{38C3F007-20FB-46CE-9E77-0700619A3F72}"/>
    <cellStyle name="Обычный 166" xfId="759" xr:uid="{38C9512A-C9BE-4ECF-8484-5413846A0C10}"/>
    <cellStyle name="Обычный 166 2" xfId="940" xr:uid="{BF2E37D0-473B-4F24-B7E4-605C8FBE07E8}"/>
    <cellStyle name="Обычный 167" xfId="760" xr:uid="{A78B64A6-2806-43E6-8FAD-F4BE9B216761}"/>
    <cellStyle name="Обычный 167 2" xfId="941" xr:uid="{1F937577-ECD2-4BE0-93F1-E8DF288F3203}"/>
    <cellStyle name="Обычный 168" xfId="761" xr:uid="{1E52ED25-504E-4DDA-A593-8A4348466873}"/>
    <cellStyle name="Обычный 168 2" xfId="942" xr:uid="{B911012C-0B7F-4DAE-9F06-AF5A0A7A160F}"/>
    <cellStyle name="Обычный 169" xfId="762" xr:uid="{075656D8-902C-49CB-91C9-1AEB6B9181CD}"/>
    <cellStyle name="Обычный 169 2" xfId="943" xr:uid="{BDE0E4D3-3DAB-4FCD-92EC-A8C6104EB791}"/>
    <cellStyle name="Обычный 17" xfId="456" xr:uid="{0596E6EF-FF7E-4D5C-95E3-0079F1383426}"/>
    <cellStyle name="Обычный 17 2" xfId="531" xr:uid="{E0A11003-37E6-40DD-AD34-612F56B574AF}"/>
    <cellStyle name="Обычный 17 3" xfId="610" xr:uid="{47DD8C21-7050-4008-A36F-D7D477EE35AF}"/>
    <cellStyle name="Обычный 17 4" xfId="792" xr:uid="{BF5C9EDF-A0B6-43E5-8290-0B7402590087}"/>
    <cellStyle name="Обычный 170" xfId="763" xr:uid="{92BA04F3-FD89-404A-B06D-2D82632A89C5}"/>
    <cellStyle name="Обычный 170 2" xfId="944" xr:uid="{A18871DA-EC90-443C-A406-C24EB1A760F1}"/>
    <cellStyle name="Обычный 171" xfId="764" xr:uid="{31E948F5-6A49-429F-9B4E-DFE8A58FEBD1}"/>
    <cellStyle name="Обычный 171 2" xfId="945" xr:uid="{811C3A74-7F0D-44EC-9482-B11530C12C1C}"/>
    <cellStyle name="Обычный 172" xfId="946" xr:uid="{84DEC4B2-90DD-470A-A703-33B989094940}"/>
    <cellStyle name="Обычный 173" xfId="947" xr:uid="{C2CCA0B4-35A7-4686-9EA6-AD3256B09981}"/>
    <cellStyle name="Обычный 174" xfId="948" xr:uid="{E4028B91-6EFB-4EE3-8FD9-A7F441E84D8E}"/>
    <cellStyle name="Обычный 175" xfId="949" xr:uid="{AFB7152A-9976-4DF8-870A-E7293DB60CBB}"/>
    <cellStyle name="Обычный 176" xfId="950" xr:uid="{CB98C97F-E9DA-4703-94E5-6001BD12DFF0}"/>
    <cellStyle name="Обычный 177" xfId="951" xr:uid="{57BF35F6-EA2B-4E3F-9BDD-30861E561441}"/>
    <cellStyle name="Обычный 178" xfId="952" xr:uid="{3788A21F-5E64-407C-A920-30540517A30A}"/>
    <cellStyle name="Обычный 179" xfId="953" xr:uid="{275A0606-2764-407D-A8A3-2BA3B23377E9}"/>
    <cellStyle name="Обычный 18" xfId="457" xr:uid="{3CCFCDF8-CE93-4505-9D2A-4848735E4876}"/>
    <cellStyle name="Обычный 18 2" xfId="532" xr:uid="{D9A03BDE-C277-45D0-A882-302692F82AC2}"/>
    <cellStyle name="Обычный 18 3" xfId="611" xr:uid="{96FFF9C4-50B9-4293-8FAD-75B7746DAED6}"/>
    <cellStyle name="Обычный 18 4" xfId="793" xr:uid="{CAE904A6-284C-4BDF-ACD5-9D55C2DEF7CE}"/>
    <cellStyle name="Обычный 180" xfId="954" xr:uid="{C91D5724-076D-48F6-81E0-599A00B6035C}"/>
    <cellStyle name="Обычный 181" xfId="955" xr:uid="{B556AD8A-7FBD-4035-B305-B84748A47637}"/>
    <cellStyle name="Обычный 182" xfId="964" xr:uid="{17A5D4C4-052B-45A5-AE00-C116B7221DEF}"/>
    <cellStyle name="Обычный 183" xfId="44" xr:uid="{5F351AFC-87EA-495B-9403-615065BB4EAB}"/>
    <cellStyle name="Обычный 184" xfId="36" xr:uid="{B6E30D49-6B5E-4681-AC10-3E00E31FD5FE}"/>
    <cellStyle name="Обычный 185" xfId="1009" xr:uid="{DA602969-EEE9-40A0-8AE6-8F9453A55388}"/>
    <cellStyle name="Обычный 186" xfId="1008" xr:uid="{7CCDA75C-D227-44DE-899D-6E914284744B}"/>
    <cellStyle name="Обычный 187" xfId="1011" xr:uid="{FBFDDED5-1B6B-44E8-A971-8314FEDED7B2}"/>
    <cellStyle name="Обычный 188" xfId="1013" xr:uid="{13C3C2A5-6FB3-40DF-9083-C2E0A38BFAA1}"/>
    <cellStyle name="Обычный 189" xfId="1016" xr:uid="{D208093E-4AC4-4DED-95FD-6DEC646F9E55}"/>
    <cellStyle name="Обычный 19" xfId="458" xr:uid="{079FF78C-69A9-4877-8118-DA7288C9DD7B}"/>
    <cellStyle name="Обычный 19 2" xfId="533" xr:uid="{308DD796-9B47-4888-9B5C-C15079E5CFD2}"/>
    <cellStyle name="Обычный 19 3" xfId="612" xr:uid="{A6B2009E-2651-490D-B88A-29DC153290AE}"/>
    <cellStyle name="Обычный 19 4" xfId="794" xr:uid="{79D95089-934C-4834-8D2A-30007D7B67FF}"/>
    <cellStyle name="Обычный 2" xfId="19" xr:uid="{00000000-0005-0000-0000-000013000000}"/>
    <cellStyle name="Обычный 2 10" xfId="1017" xr:uid="{1360CC9E-1FAD-49F6-BA53-0D9C810292FE}"/>
    <cellStyle name="Обычный 2 2" xfId="20" xr:uid="{00000000-0005-0000-0000-000014000000}"/>
    <cellStyle name="Обычный 2 2 2" xfId="134" xr:uid="{F59E298C-FF43-4A8C-86FC-8B3368715906}"/>
    <cellStyle name="Обычный 2 2 3" xfId="37" xr:uid="{F967C681-B24E-43CE-B756-5F76095BBC8C}"/>
    <cellStyle name="Обычный 2 3" xfId="35" xr:uid="{50F2EAFE-1E6F-42CA-B18F-0D52D07F3BB8}"/>
    <cellStyle name="Обычный 2 3 2" xfId="410" xr:uid="{AE18E5FE-0696-4DCA-9D49-D823ADCA43C6}"/>
    <cellStyle name="Обычный 2 3 3" xfId="43" xr:uid="{42BAC5C4-2E8A-485B-8D1D-5969C9495BF7}"/>
    <cellStyle name="Обычный 2 4" xfId="215" xr:uid="{F8E983C9-6D77-4F99-BA20-2562C3A5BC91}"/>
    <cellStyle name="Обычный 2 5" xfId="1002" xr:uid="{105777CD-7B6D-4DC0-AEEA-2119D02BDA91}"/>
    <cellStyle name="Обычный 2 6" xfId="967" xr:uid="{07E1FB7C-A71B-4A01-86C7-F8F4C3478095}"/>
    <cellStyle name="Обычный 2 7" xfId="133" xr:uid="{895F1CF6-BDBD-4BC5-80F4-9E08A0A443A6}"/>
    <cellStyle name="Обычный 2 8" xfId="1010" xr:uid="{20F9AC9C-2EFA-4B53-9279-08B0B3D3D162}"/>
    <cellStyle name="Обычный 2 9" xfId="1012" xr:uid="{55534D51-4F67-4CEE-B0EC-1E2F30BFFFD7}"/>
    <cellStyle name="Обычный 20" xfId="459" xr:uid="{526B181F-7499-4785-AAC1-EDFC80B359E3}"/>
    <cellStyle name="Обычный 20 2" xfId="534" xr:uid="{0FCFDE11-50C0-4811-BC00-A8BCA1E3C32A}"/>
    <cellStyle name="Обычный 20 3" xfId="613" xr:uid="{E21323D1-865C-4B74-9364-66CBA79340EC}"/>
    <cellStyle name="Обычный 20 4" xfId="795" xr:uid="{C58EEE71-7C9B-4AE5-B213-0485444E29D3}"/>
    <cellStyle name="Обычный 21" xfId="460" xr:uid="{D68604DE-E445-470C-B777-C7B5D2F6B49D}"/>
    <cellStyle name="Обычный 21 2" xfId="535" xr:uid="{261D0ECC-74F6-413E-B2A7-260B2563B7F4}"/>
    <cellStyle name="Обычный 21 3" xfId="614" xr:uid="{64E45BD4-A826-42A0-9010-BF0CB08AF59E}"/>
    <cellStyle name="Обычный 21 4" xfId="796" xr:uid="{93C5E5A8-29BB-470D-A534-B5DFEB4A19C5}"/>
    <cellStyle name="Обычный 22" xfId="461" xr:uid="{98BA0C91-DA6F-427F-8620-404F2467C1D4}"/>
    <cellStyle name="Обычный 22 2" xfId="536" xr:uid="{C9BF77A7-D1E6-433E-AFE9-FD13297993A5}"/>
    <cellStyle name="Обычный 22 3" xfId="615" xr:uid="{A0C8A1B3-7F05-49BE-9C59-120A6A740957}"/>
    <cellStyle name="Обычный 22 4" xfId="797" xr:uid="{14A71F33-670A-4BE7-8791-6A9D0C1FF5EF}"/>
    <cellStyle name="Обычный 23" xfId="462" xr:uid="{470840FB-D1DC-46A2-AD36-9D55EBFA1C14}"/>
    <cellStyle name="Обычный 23 2" xfId="537" xr:uid="{004624FD-5D06-422D-90FC-B688F50BE723}"/>
    <cellStyle name="Обычный 23 3" xfId="616" xr:uid="{E44931FC-A441-4BB4-A68D-8CE609D0AF09}"/>
    <cellStyle name="Обычный 23 4" xfId="798" xr:uid="{4760E430-6992-4D6A-BB31-057B2293CDCE}"/>
    <cellStyle name="Обычный 24" xfId="463" xr:uid="{1C0E720A-2153-47AC-8335-E903BC606A48}"/>
    <cellStyle name="Обычный 24 2" xfId="538" xr:uid="{CE721D44-3F21-46A2-A2CD-9F3F9611D315}"/>
    <cellStyle name="Обычный 24 3" xfId="617" xr:uid="{B79F809D-3118-4DF1-9A51-3A8D420797FC}"/>
    <cellStyle name="Обычный 24 4" xfId="799" xr:uid="{06A557F2-FAC8-48E5-AB88-2A0761F3268A}"/>
    <cellStyle name="Обычный 25" xfId="464" xr:uid="{5CD752A0-EB7E-4F5D-9D52-37125596E25A}"/>
    <cellStyle name="Обычный 25 2" xfId="539" xr:uid="{C619748D-D858-47E9-AD89-D78DAC1D5821}"/>
    <cellStyle name="Обычный 25 3" xfId="618" xr:uid="{63F0BF54-6BA2-43B8-92A3-83202AE5B4AF}"/>
    <cellStyle name="Обычный 25 4" xfId="800" xr:uid="{D7BEE34F-26F8-4486-89B4-E387F21E8406}"/>
    <cellStyle name="Обычный 26" xfId="465" xr:uid="{90F78DF6-5FEE-4281-A840-0403DB90D254}"/>
    <cellStyle name="Обычный 26 2" xfId="540" xr:uid="{33E3A257-C633-4F92-AD68-18985FDE341E}"/>
    <cellStyle name="Обычный 26 3" xfId="619" xr:uid="{A97227BE-F3A7-474F-BE01-C0CD7DA22180}"/>
    <cellStyle name="Обычный 26 4" xfId="801" xr:uid="{99965F9F-000B-41E1-BC4E-47C9B18C8C33}"/>
    <cellStyle name="Обычный 27" xfId="466" xr:uid="{0A7AA301-8CFF-4238-970E-D1FF0A42535B}"/>
    <cellStyle name="Обычный 27 2" xfId="541" xr:uid="{63DB5086-F342-43ED-BDAC-65409962EBA9}"/>
    <cellStyle name="Обычный 27 3" xfId="620" xr:uid="{E1C28ACD-E4AF-4E5E-84ED-9A88BD67AE20}"/>
    <cellStyle name="Обычный 27 4" xfId="802" xr:uid="{C8292016-D536-4D79-9F0C-574D0736A796}"/>
    <cellStyle name="Обычный 28" xfId="467" xr:uid="{46CC7F09-528A-46E7-B089-0AEF0628C2E6}"/>
    <cellStyle name="Обычный 28 2" xfId="542" xr:uid="{0FEB3930-D9C4-4902-A9E1-0252679BE223}"/>
    <cellStyle name="Обычный 28 3" xfId="621" xr:uid="{6F8DAC05-C90E-49C4-9E80-AB915F80347C}"/>
    <cellStyle name="Обычный 28 4" xfId="803" xr:uid="{46146C70-42A3-4F37-9319-9CC1C0BAF11D}"/>
    <cellStyle name="Обычный 29" xfId="468" xr:uid="{0117FE6F-6A37-4928-A302-F4AC38B8AB69}"/>
    <cellStyle name="Обычный 29 2" xfId="543" xr:uid="{0D8177C7-03CB-4430-9768-AFC492908CAF}"/>
    <cellStyle name="Обычный 29 3" xfId="622" xr:uid="{B378C7B1-C0C7-4D24-8ADC-C6A36A70E620}"/>
    <cellStyle name="Обычный 29 4" xfId="804" xr:uid="{6A845E66-541F-4F95-AE9D-D2C8049C6D07}"/>
    <cellStyle name="Обычный 3" xfId="21" xr:uid="{00000000-0005-0000-0000-000015000000}"/>
    <cellStyle name="Обычный 3 2" xfId="411" xr:uid="{0E04597A-7205-4FBE-91E3-F15699BBAE4D}"/>
    <cellStyle name="Обычный 3 3" xfId="310" xr:uid="{D67C565B-536A-4971-9884-A12A6D596FCD}"/>
    <cellStyle name="Обычный 3 4" xfId="135" xr:uid="{87E031E6-E239-4432-A51E-365BD15FE0A4}"/>
    <cellStyle name="Обычный 3 5" xfId="38" xr:uid="{6EFD1B75-7EA8-4868-8036-014FE87BC51B}"/>
    <cellStyle name="Обычный 30" xfId="469" xr:uid="{1CA1C134-4C59-4BCD-9944-1797E3D8A446}"/>
    <cellStyle name="Обычный 30 2" xfId="544" xr:uid="{DEBDE942-0B38-43A2-9043-5386A808757D}"/>
    <cellStyle name="Обычный 30 3" xfId="623" xr:uid="{2D952820-A50B-4D50-A433-516F2C573C99}"/>
    <cellStyle name="Обычный 30 4" xfId="805" xr:uid="{873C2F75-345F-44A9-88C8-3DAF02A54726}"/>
    <cellStyle name="Обычный 31" xfId="470" xr:uid="{6A4BB6F0-42AA-4D28-A54F-912C4F6D3E53}"/>
    <cellStyle name="Обычный 31 2" xfId="545" xr:uid="{8749F3A3-165E-4B4F-88E0-4C747177CA32}"/>
    <cellStyle name="Обычный 31 3" xfId="624" xr:uid="{6E945148-8E5B-4B99-B408-ABAB265612B0}"/>
    <cellStyle name="Обычный 31 4" xfId="806" xr:uid="{B05C5AC1-9A43-4A5A-8034-A8EB7B9F1868}"/>
    <cellStyle name="Обычный 32" xfId="471" xr:uid="{55AC501D-CFD5-4BE4-9278-4FE8FDF6B2FD}"/>
    <cellStyle name="Обычный 32 2" xfId="546" xr:uid="{8E6BCA36-E48F-4E92-8760-6F928353E985}"/>
    <cellStyle name="Обычный 32 3" xfId="625" xr:uid="{E1BEF0A1-910E-4F00-9DB1-A2F612D3F922}"/>
    <cellStyle name="Обычный 32 4" xfId="807" xr:uid="{96C35976-79BB-4C63-B7B9-A5DB62621A1F}"/>
    <cellStyle name="Обычный 33" xfId="472" xr:uid="{E761CD74-47E2-4698-93AF-2C004D3C1403}"/>
    <cellStyle name="Обычный 33 2" xfId="547" xr:uid="{A12C18A6-C348-4E1B-87E6-07431062ADC0}"/>
    <cellStyle name="Обычный 33 3" xfId="626" xr:uid="{EFD42059-C45B-4226-980D-6ECF17B90620}"/>
    <cellStyle name="Обычный 33 4" xfId="808" xr:uid="{0ECB4EFE-73C7-43CA-8160-77ECE0F6BD41}"/>
    <cellStyle name="Обычный 34" xfId="473" xr:uid="{49016382-4524-4FF7-AF9A-CFA7BADD8E4F}"/>
    <cellStyle name="Обычный 34 2" xfId="548" xr:uid="{D3DCB96B-A0B8-4D28-99D0-897496151403}"/>
    <cellStyle name="Обычный 34 3" xfId="627" xr:uid="{1152DB04-2E8B-4D95-BF6D-09F9235F407D}"/>
    <cellStyle name="Обычный 34 4" xfId="809" xr:uid="{EE2C5B93-604B-4FAE-AA32-3F310AD3134F}"/>
    <cellStyle name="Обычный 35" xfId="474" xr:uid="{884234F8-3AB0-4D36-8F92-6CE17F2965BA}"/>
    <cellStyle name="Обычный 35 2" xfId="549" xr:uid="{9E53F5AB-B96B-45FE-BBEA-1A8D49A3BE58}"/>
    <cellStyle name="Обычный 35 3" xfId="628" xr:uid="{A752094B-2E1F-48F4-80B0-BAA68F432080}"/>
    <cellStyle name="Обычный 35 4" xfId="810" xr:uid="{39E62B64-2252-414E-825A-1CB32AE087D5}"/>
    <cellStyle name="Обычный 36" xfId="475" xr:uid="{4CC79722-1E06-4082-9F53-F239B3794C69}"/>
    <cellStyle name="Обычный 36 2" xfId="550" xr:uid="{0CF194E1-60DA-45BF-8CC3-7FF3323A02F3}"/>
    <cellStyle name="Обычный 36 3" xfId="629" xr:uid="{FBFE1860-ADBE-487A-902F-B803F861B6A6}"/>
    <cellStyle name="Обычный 36 4" xfId="811" xr:uid="{7165035B-ADD9-43A1-B6E2-9B7C62D9BD71}"/>
    <cellStyle name="Обычный 37" xfId="476" xr:uid="{85ACC4DD-AC17-417E-859C-22A29768306F}"/>
    <cellStyle name="Обычный 37 2" xfId="551" xr:uid="{63955353-B36E-43B8-A3C1-F977A28046EF}"/>
    <cellStyle name="Обычный 37 3" xfId="630" xr:uid="{D560193C-C1EA-45DC-A5C8-FD567B057F28}"/>
    <cellStyle name="Обычный 37 4" xfId="812" xr:uid="{97F7C342-F698-48DE-A767-43DE67EB733D}"/>
    <cellStyle name="Обычный 38" xfId="477" xr:uid="{D87AD9C8-71C1-4348-A3FA-EA10B34B6846}"/>
    <cellStyle name="Обычный 38 2" xfId="552" xr:uid="{DDABD6CE-1940-4EE4-876A-2411426F8452}"/>
    <cellStyle name="Обычный 38 3" xfId="631" xr:uid="{3BB6FE2B-470C-4F9A-B73C-BE58FD58A559}"/>
    <cellStyle name="Обычный 38 4" xfId="813" xr:uid="{F3329639-7EC5-46E2-B5EA-6EA3EF0AE7CD}"/>
    <cellStyle name="Обычный 39" xfId="478" xr:uid="{F47FDA8D-DF0C-4464-933F-F696DDB630ED}"/>
    <cellStyle name="Обычный 39 2" xfId="553" xr:uid="{6BFEF4DD-FF9D-4847-B6D1-557D3FC662A6}"/>
    <cellStyle name="Обычный 39 3" xfId="632" xr:uid="{89F10484-16A9-4C9E-A90F-510A3D7AB07B}"/>
    <cellStyle name="Обычный 39 4" xfId="814" xr:uid="{C675FA0B-C3D9-4BFA-9EC6-A1E84AD41CDA}"/>
    <cellStyle name="Обычный 4" xfId="22" xr:uid="{00000000-0005-0000-0000-000016000000}"/>
    <cellStyle name="Обычный 4 2" xfId="137" xr:uid="{83389ED6-15AC-4579-BC58-CF172CB396EA}"/>
    <cellStyle name="Обычный 4 2 2" xfId="412" xr:uid="{E98069EF-727D-48D2-BF58-11BFD3BA0433}"/>
    <cellStyle name="Обычный 4 3" xfId="413" xr:uid="{2D9478D2-7538-4093-955B-E2544C5BCBB6}"/>
    <cellStyle name="Обычный 4 4" xfId="311" xr:uid="{49FAEEEA-A3A0-40AB-92C1-357550B140D2}"/>
    <cellStyle name="Обычный 4 5" xfId="136" xr:uid="{D92B1846-5EE0-4E9E-9856-F706EDEC9983}"/>
    <cellStyle name="Обычный 40" xfId="479" xr:uid="{1A75319F-87AC-4CD2-8CF9-8BB33E419777}"/>
    <cellStyle name="Обычный 40 2" xfId="554" xr:uid="{1CADF953-CD84-4D07-A77F-6CFD75E0D82A}"/>
    <cellStyle name="Обычный 40 3" xfId="633" xr:uid="{10EDDCE9-B830-4DC6-BA50-BB8BFABF2278}"/>
    <cellStyle name="Обычный 40 4" xfId="815" xr:uid="{B1F0CD68-D7C3-4E77-B72F-D6C57EE14F00}"/>
    <cellStyle name="Обычный 41" xfId="480" xr:uid="{89770470-3C71-40E0-A9A7-C32703B0A531}"/>
    <cellStyle name="Обычный 41 2" xfId="555" xr:uid="{A5C4D734-4D87-4349-9BB5-95AF17A0F655}"/>
    <cellStyle name="Обычный 41 3" xfId="634" xr:uid="{A2291FAE-4905-4E58-B175-C2ECA5CF1A83}"/>
    <cellStyle name="Обычный 41 4" xfId="816" xr:uid="{4756408E-E6B5-4B90-9523-69C24E1B87D8}"/>
    <cellStyle name="Обычный 42" xfId="481" xr:uid="{D728884A-C172-4073-9F44-DAEA45B40AED}"/>
    <cellStyle name="Обычный 42 2" xfId="556" xr:uid="{5D5CFFAA-E274-424C-908C-DE6586F6351E}"/>
    <cellStyle name="Обычный 42 3" xfId="635" xr:uid="{FCAA6F4D-A012-4C22-B10E-8D1A31187EA6}"/>
    <cellStyle name="Обычный 42 4" xfId="817" xr:uid="{B09C76F4-2920-45F2-B3B5-2063C5159CFD}"/>
    <cellStyle name="Обычный 43" xfId="482" xr:uid="{84631BD3-E66C-433F-B07A-D5183C5C2995}"/>
    <cellStyle name="Обычный 43 2" xfId="557" xr:uid="{8BDFD002-D0D7-42E2-9B77-1EE776AD6651}"/>
    <cellStyle name="Обычный 43 3" xfId="636" xr:uid="{C3920549-B8ED-41AE-B08E-B26D2055B641}"/>
    <cellStyle name="Обычный 43 4" xfId="818" xr:uid="{8A5C9519-1E6D-419E-96A9-89B5D696B78D}"/>
    <cellStyle name="Обычный 44" xfId="483" xr:uid="{6D181738-1D75-4B0C-B3AB-C08F31A9D449}"/>
    <cellStyle name="Обычный 44 2" xfId="558" xr:uid="{DF5D5DD2-B9EE-470B-B6DC-119AB9059003}"/>
    <cellStyle name="Обычный 44 3" xfId="637" xr:uid="{9B9ABBDE-6DAE-43F5-B5B3-FBF6C3FE0FF1}"/>
    <cellStyle name="Обычный 44 4" xfId="819" xr:uid="{46F885CB-1A50-4473-B3FB-6DD041C8A928}"/>
    <cellStyle name="Обычный 45" xfId="484" xr:uid="{AA70F892-925C-4C79-84DA-240B53403BEC}"/>
    <cellStyle name="Обычный 45 2" xfId="559" xr:uid="{765474DB-46A0-483A-89D0-CAA1A912655A}"/>
    <cellStyle name="Обычный 45 3" xfId="638" xr:uid="{3B912937-A0BF-44AA-8C3F-2CC8DBD74E92}"/>
    <cellStyle name="Обычный 45 4" xfId="820" xr:uid="{17CAE083-1CDB-4A43-A907-AF1A5A2E10F9}"/>
    <cellStyle name="Обычный 46" xfId="485" xr:uid="{1036BC9C-D72E-42C9-99A1-643F8BC31F93}"/>
    <cellStyle name="Обычный 46 2" xfId="560" xr:uid="{CE6DBBD3-BAEB-47C1-A55B-E1DE79FB568C}"/>
    <cellStyle name="Обычный 46 3" xfId="639" xr:uid="{91300972-2D52-452E-B6FF-644ADC94FE45}"/>
    <cellStyle name="Обычный 46 4" xfId="821" xr:uid="{980F3FD9-5015-4979-9632-EF72A4FED163}"/>
    <cellStyle name="Обычный 47" xfId="486" xr:uid="{9E6D606B-10FD-40E9-902D-7E2212453EFC}"/>
    <cellStyle name="Обычный 47 2" xfId="561" xr:uid="{CDC3AF15-F64F-46AB-B764-9C3B2FB36308}"/>
    <cellStyle name="Обычный 47 3" xfId="640" xr:uid="{5B82B76D-1202-452F-8362-BAE4C6BE8C38}"/>
    <cellStyle name="Обычный 47 4" xfId="822" xr:uid="{300C45FD-DE6B-40D9-8F10-1F2F9F36671E}"/>
    <cellStyle name="Обычный 48" xfId="487" xr:uid="{C200258D-D30A-4084-85EB-61A5413E49CE}"/>
    <cellStyle name="Обычный 48 2" xfId="562" xr:uid="{1F82A017-DF8D-446D-BF2F-7463DA64094A}"/>
    <cellStyle name="Обычный 48 3" xfId="641" xr:uid="{A8889DC8-54B6-4582-83AB-D11191028E2D}"/>
    <cellStyle name="Обычный 48 4" xfId="823" xr:uid="{552A1822-4AA1-4C46-9EF8-A2FC05ED1DEC}"/>
    <cellStyle name="Обычный 49" xfId="488" xr:uid="{912CCE55-5C96-429F-89B5-084D82251912}"/>
    <cellStyle name="Обычный 49 2" xfId="563" xr:uid="{15933922-9D63-471B-9A53-24FC7CB6F755}"/>
    <cellStyle name="Обычный 49 3" xfId="642" xr:uid="{0ACD1E30-E839-4347-974F-A0D5EC7F736D}"/>
    <cellStyle name="Обычный 49 4" xfId="824" xr:uid="{4A25589E-E300-411F-ABDB-248B69E2E55B}"/>
    <cellStyle name="Обычный 5" xfId="33" xr:uid="{BAD39E95-1D10-40F1-9C57-7ADFBB3C7FA8}"/>
    <cellStyle name="Обычный 5 2" xfId="319" xr:uid="{66DC3F8D-59A9-46D4-9C46-BEB93DADAB2A}"/>
    <cellStyle name="Обычный 5 3" xfId="414" xr:uid="{78ED9C7E-8801-4375-93CF-8D55A3C78445}"/>
    <cellStyle name="Обычный 5 4" xfId="312" xr:uid="{5A0B67F2-4DA1-4125-A571-3BEB441B2CE7}"/>
    <cellStyle name="Обычный 5 5" xfId="156" xr:uid="{D82E5DB9-7F5F-429E-B50F-CD7D5807130E}"/>
    <cellStyle name="Обычный 5 6" xfId="41" xr:uid="{D2F099AC-52AB-48E2-8365-9251AF1F607F}"/>
    <cellStyle name="Обычный 50" xfId="489" xr:uid="{87B8E313-2736-4642-8C5D-29C9EE465ABB}"/>
    <cellStyle name="Обычный 50 2" xfId="564" xr:uid="{CE5E7FAD-763F-4D71-8E31-444BA4A86660}"/>
    <cellStyle name="Обычный 50 3" xfId="643" xr:uid="{10FF57EB-DE73-4C94-B74D-40B7CCE4A5CC}"/>
    <cellStyle name="Обычный 50 4" xfId="825" xr:uid="{FA31DBDA-25BD-4048-9EFD-DDBBB1249C6B}"/>
    <cellStyle name="Обычный 51" xfId="490" xr:uid="{1D2E63D2-7CD9-48D4-8F56-F019C852CEFD}"/>
    <cellStyle name="Обычный 51 2" xfId="565" xr:uid="{E6D16667-2F46-4FE1-9D74-4DAF3C63B620}"/>
    <cellStyle name="Обычный 51 3" xfId="644" xr:uid="{94BE66FB-02C8-4D65-86D7-4E2579192DF6}"/>
    <cellStyle name="Обычный 51 4" xfId="826" xr:uid="{6E5B406E-39FB-4B8F-8090-51AECC10E7B8}"/>
    <cellStyle name="Обычный 52" xfId="491" xr:uid="{0BDEA7E2-548D-4903-AB27-BDBB34B3DAF6}"/>
    <cellStyle name="Обычный 52 2" xfId="566" xr:uid="{D4D47D61-F10C-49FC-A223-3841EC98C4E8}"/>
    <cellStyle name="Обычный 52 3" xfId="645" xr:uid="{0E264A69-436D-45B3-B37B-3482C353C076}"/>
    <cellStyle name="Обычный 52 4" xfId="827" xr:uid="{5D167A54-30D0-48DA-9C82-ABACAB3F80CE}"/>
    <cellStyle name="Обычный 53" xfId="492" xr:uid="{9E7521D6-F06C-4884-A99F-209496955473}"/>
    <cellStyle name="Обычный 53 2" xfId="567" xr:uid="{B2740F96-F382-4092-A4BC-6B609D056476}"/>
    <cellStyle name="Обычный 53 3" xfId="646" xr:uid="{3D6C410B-B0F9-4E01-9AFD-FAA58C071C75}"/>
    <cellStyle name="Обычный 53 4" xfId="828" xr:uid="{838375B1-BB0C-45A4-A389-D7C6CE0E3809}"/>
    <cellStyle name="Обычный 54" xfId="493" xr:uid="{C22810E3-40B6-4C16-A7E8-CECA72598245}"/>
    <cellStyle name="Обычный 54 2" xfId="568" xr:uid="{8D040C7B-CDA8-4439-AE22-8DE8B78464DE}"/>
    <cellStyle name="Обычный 54 3" xfId="647" xr:uid="{E384E3C6-AF18-44A6-8237-349C5719349A}"/>
    <cellStyle name="Обычный 54 4" xfId="829" xr:uid="{13A511E9-ADBB-4516-A997-9A0135BE18B2}"/>
    <cellStyle name="Обычный 55" xfId="494" xr:uid="{31692BEF-A264-439E-A9D2-7D425AFCD310}"/>
    <cellStyle name="Обычный 55 2" xfId="569" xr:uid="{4C1AF2E2-EDE1-4999-B6AC-E39D33338F68}"/>
    <cellStyle name="Обычный 55 3" xfId="648" xr:uid="{6F5D0B9F-0A14-46A2-AA45-2B4D743D056F}"/>
    <cellStyle name="Обычный 55 4" xfId="830" xr:uid="{89BEE0EB-9880-43FF-9458-3218108F086B}"/>
    <cellStyle name="Обычный 56" xfId="495" xr:uid="{700F5608-B315-4C31-A7C1-48A1B4D3D9C1}"/>
    <cellStyle name="Обычный 56 2" xfId="570" xr:uid="{2B7179B4-8D9C-4E93-8923-8C3A96CECC19}"/>
    <cellStyle name="Обычный 56 3" xfId="649" xr:uid="{60734017-A2A0-4844-928D-68D154A73E88}"/>
    <cellStyle name="Обычный 56 4" xfId="831" xr:uid="{622F0C06-25E6-4FD0-A938-66631D5BE2CE}"/>
    <cellStyle name="Обычный 57" xfId="496" xr:uid="{EB34696A-BBC9-4E90-86A7-630E44D2AB60}"/>
    <cellStyle name="Обычный 57 2" xfId="571" xr:uid="{AE8FBB17-B742-4831-A45B-D41D78D00BE5}"/>
    <cellStyle name="Обычный 57 3" xfId="650" xr:uid="{1B94DD97-3EE4-4B60-BF1B-112B4F1209A5}"/>
    <cellStyle name="Обычный 57 4" xfId="832" xr:uid="{F00003D9-7674-49CC-8DBA-52CE3C31651E}"/>
    <cellStyle name="Обычный 58" xfId="497" xr:uid="{C8009A2C-743B-491A-AA41-CE941EA16F6D}"/>
    <cellStyle name="Обычный 58 2" xfId="572" xr:uid="{392976A5-70E2-4546-88D2-811B40FA9E37}"/>
    <cellStyle name="Обычный 58 3" xfId="651" xr:uid="{D7017753-46CF-4AFE-8A3D-C42B9DE22413}"/>
    <cellStyle name="Обычный 58 4" xfId="833" xr:uid="{8A02A6F2-65AD-4953-B3A5-3B0BFAC46133}"/>
    <cellStyle name="Обычный 59" xfId="498" xr:uid="{E4E8A528-18F5-4D2E-B9C3-31572C1FD2F1}"/>
    <cellStyle name="Обычный 59 2" xfId="573" xr:uid="{311B911E-9367-4C0C-B251-FAB8D4EA310A}"/>
    <cellStyle name="Обычный 59 3" xfId="652" xr:uid="{D4A69131-0EED-44C7-BA36-0598751FFABD}"/>
    <cellStyle name="Обычный 59 4" xfId="834" xr:uid="{18F8E03C-544B-40F7-BA9D-06CF30A6CD96}"/>
    <cellStyle name="Обычный 6" xfId="34" xr:uid="{970E40A5-7486-4C2E-A7E3-D3C65FE81CC7}"/>
    <cellStyle name="Обычный 6 2" xfId="415" xr:uid="{38A5D1FA-580F-4CF6-940B-B83954566E96}"/>
    <cellStyle name="Обычный 6 3" xfId="313" xr:uid="{F5D25E43-FCE5-472B-B697-87C255AC4F10}"/>
    <cellStyle name="Обычный 6 4" xfId="212" xr:uid="{7B681356-4D7E-4568-8F4D-E9999D4D503A}"/>
    <cellStyle name="Обычный 6 5" xfId="42" xr:uid="{EE1B07BA-7481-49BB-957F-2ECB4831B70C}"/>
    <cellStyle name="Обычный 60" xfId="499" xr:uid="{3A2ABF79-E87D-469F-BF7C-F39A1704BB52}"/>
    <cellStyle name="Обычный 60 2" xfId="574" xr:uid="{1478C2A5-2B0D-498A-B489-3A63317DD216}"/>
    <cellStyle name="Обычный 60 3" xfId="653" xr:uid="{D61429C3-A557-499B-BDE3-540656C1FFAF}"/>
    <cellStyle name="Обычный 60 4" xfId="835" xr:uid="{5A1A9C42-8F2A-457B-A66C-7BA23EFE2643}"/>
    <cellStyle name="Обычный 61" xfId="500" xr:uid="{B1D484E6-B30F-42E7-997F-F6E5F5FDB738}"/>
    <cellStyle name="Обычный 61 2" xfId="575" xr:uid="{667A0042-0A85-450E-8DDC-36A499D4DF53}"/>
    <cellStyle name="Обычный 61 3" xfId="654" xr:uid="{EDAF1634-595B-4B59-8B9D-6C6842E68755}"/>
    <cellStyle name="Обычный 61 4" xfId="836" xr:uid="{50CE7B0C-283E-4CC7-98C7-9D733E6AE9E1}"/>
    <cellStyle name="Обычный 62" xfId="501" xr:uid="{D9D56D68-C670-41E2-8C49-235DDE5FF01D}"/>
    <cellStyle name="Обычный 62 2" xfId="576" xr:uid="{4C67876B-B0DE-4A5E-9114-C8F00457796C}"/>
    <cellStyle name="Обычный 62 3" xfId="655" xr:uid="{0A818038-64E6-4A7B-83E9-39A6E16DAD4A}"/>
    <cellStyle name="Обычный 62 4" xfId="837" xr:uid="{0D5D6921-D3D2-4810-B443-C88152C7ED0B}"/>
    <cellStyle name="Обычный 63" xfId="502" xr:uid="{F78072DC-4FA4-463B-B8BC-9E06FD3ECA9E}"/>
    <cellStyle name="Обычный 63 2" xfId="577" xr:uid="{6EF31151-C91B-4002-9605-C98F3F1117AF}"/>
    <cellStyle name="Обычный 63 3" xfId="656" xr:uid="{EF6399EF-4A02-47EB-822A-68355286EBC5}"/>
    <cellStyle name="Обычный 63 4" xfId="838" xr:uid="{218B2C34-6857-4AF8-9669-464711A0F1C2}"/>
    <cellStyle name="Обычный 64" xfId="503" xr:uid="{AB050343-C225-4507-B25E-90AA214E8181}"/>
    <cellStyle name="Обычный 64 2" xfId="578" xr:uid="{0759D36A-0495-4727-A5D6-A11DEAB026FE}"/>
    <cellStyle name="Обычный 64 3" xfId="657" xr:uid="{03D7706F-B488-4999-AD13-9958BD0F4425}"/>
    <cellStyle name="Обычный 64 4" xfId="839" xr:uid="{AE4B9097-786D-4B0F-83AB-365E3F68F7CD}"/>
    <cellStyle name="Обычный 65" xfId="504" xr:uid="{EE6088B1-E9EC-4AF8-AF43-9CC77F4B4D68}"/>
    <cellStyle name="Обычный 65 2" xfId="579" xr:uid="{5BDE0479-DF57-49FC-A800-7CABC5C29434}"/>
    <cellStyle name="Обычный 65 3" xfId="658" xr:uid="{A64D85AD-0B69-4A15-82AE-84C5C5B3FA9E}"/>
    <cellStyle name="Обычный 65 4" xfId="840" xr:uid="{183A91AB-77B7-497B-A6DD-42F1AAA42B6C}"/>
    <cellStyle name="Обычный 66" xfId="505" xr:uid="{8EAA9F8A-3B12-496F-9E18-509B354020E7}"/>
    <cellStyle name="Обычный 66 2" xfId="580" xr:uid="{28335CD9-6379-4554-A7CA-510202018EB1}"/>
    <cellStyle name="Обычный 66 3" xfId="659" xr:uid="{2CFD94FD-102D-4081-B469-4EEE96365328}"/>
    <cellStyle name="Обычный 66 4" xfId="841" xr:uid="{E576C8A7-258F-49AB-A616-5542F6EBB936}"/>
    <cellStyle name="Обычный 67" xfId="506" xr:uid="{5C58CA8F-FC6C-4855-B960-511EDBAF11C8}"/>
    <cellStyle name="Обычный 67 2" xfId="581" xr:uid="{BA613249-7086-4491-BE39-6D768CE7991D}"/>
    <cellStyle name="Обычный 67 3" xfId="660" xr:uid="{154145FA-F93C-4C8C-B123-B6C6031D6674}"/>
    <cellStyle name="Обычный 67 4" xfId="842" xr:uid="{772EAF75-1875-44EC-863D-45EC0959CCAC}"/>
    <cellStyle name="Обычный 68" xfId="507" xr:uid="{71AC79EC-2665-452C-BCD2-56F802FBE58F}"/>
    <cellStyle name="Обычный 68 2" xfId="582" xr:uid="{5D483606-72D5-4D06-8ED8-094F5C60A5B1}"/>
    <cellStyle name="Обычный 68 3" xfId="661" xr:uid="{2D485A93-D32E-406B-964C-5AC740730564}"/>
    <cellStyle name="Обычный 68 4" xfId="843" xr:uid="{7559B260-5C0F-4C29-B9B5-BDE43C3774A0}"/>
    <cellStyle name="Обычный 69" xfId="508" xr:uid="{D6D670E4-6612-4350-9F1E-F32CC6333E38}"/>
    <cellStyle name="Обычный 69 2" xfId="583" xr:uid="{41FD1EB7-1A0D-40AD-ABFD-F0C56925A22B}"/>
    <cellStyle name="Обычный 69 3" xfId="662" xr:uid="{29494902-95E5-4ADB-81A4-B495A27361B6}"/>
    <cellStyle name="Обычный 69 4" xfId="844" xr:uid="{2F3B0EED-DC27-4176-BAB5-D8AF93E93B45}"/>
    <cellStyle name="Обычный 7" xfId="213" xr:uid="{ECC9DDA5-3496-4DC3-A578-403D33B20E57}"/>
    <cellStyle name="Обычный 7 2" xfId="314" xr:uid="{099A7DAD-53D1-4679-9184-0253840989EE}"/>
    <cellStyle name="Обычный 70" xfId="509" xr:uid="{B64ADD2C-E4C8-4EE0-9C88-27CDB239C37E}"/>
    <cellStyle name="Обычный 70 2" xfId="584" xr:uid="{12B7293D-6FE5-4B93-8883-7C367794F8B9}"/>
    <cellStyle name="Обычный 70 3" xfId="663" xr:uid="{BB43DCA5-92CE-4B8C-9182-7BA3C1F7FBF6}"/>
    <cellStyle name="Обычный 70 4" xfId="845" xr:uid="{50AD8782-949D-47C2-AD20-B52FA44BA368}"/>
    <cellStyle name="Обычный 71" xfId="510" xr:uid="{87CE54D0-8200-4F3D-B1E6-64C514DAFBF9}"/>
    <cellStyle name="Обычный 71 2" xfId="585" xr:uid="{6BBEA1A2-F01C-4349-9AA1-6F514827B60C}"/>
    <cellStyle name="Обычный 71 3" xfId="664" xr:uid="{A9FF2D8E-85DD-4DE4-951F-1F53FD148632}"/>
    <cellStyle name="Обычный 71 4" xfId="846" xr:uid="{C00B47FF-A5A1-42D3-9996-0598354CAAF1}"/>
    <cellStyle name="Обычный 72" xfId="511" xr:uid="{3D8F4539-ABE6-4D0C-A418-307C0BA7BA32}"/>
    <cellStyle name="Обычный 72 2" xfId="586" xr:uid="{DBF76FF9-C543-461E-AD19-5603F8EA9F57}"/>
    <cellStyle name="Обычный 72 3" xfId="665" xr:uid="{80537B5A-69B1-4109-A47F-BC58AF2C2766}"/>
    <cellStyle name="Обычный 72 4" xfId="847" xr:uid="{C9DACD0A-AAA1-4FFF-BA94-B071AD8343E9}"/>
    <cellStyle name="Обычный 73" xfId="587" xr:uid="{93B5CA67-03FD-48E5-9DDA-90E0C51EF52E}"/>
    <cellStyle name="Обычный 73 2" xfId="666" xr:uid="{A80C1FEC-62A3-4DF6-BDCA-BF85AEBDF5DE}"/>
    <cellStyle name="Обычный 73 3" xfId="848" xr:uid="{1FA0274E-F623-4E62-AAB4-5B732F492451}"/>
    <cellStyle name="Обычный 74" xfId="588" xr:uid="{F7C05A61-F30B-4ADC-99F1-CF39D4DC7135}"/>
    <cellStyle name="Обычный 74 2" xfId="667" xr:uid="{D54CD242-D062-4D42-BD78-AE885C5FA15A}"/>
    <cellStyle name="Обычный 74 3" xfId="849" xr:uid="{18EEF407-BF54-4F95-A422-FC6C72A206A2}"/>
    <cellStyle name="Обычный 75" xfId="589" xr:uid="{88D5F6E3-A46B-420C-9DC1-FDCB9638E523}"/>
    <cellStyle name="Обычный 75 2" xfId="668" xr:uid="{37E4F4A5-BEEB-490E-B40A-73D77C9F5E69}"/>
    <cellStyle name="Обычный 75 3" xfId="850" xr:uid="{EB05C7A9-AE1B-4901-A876-007B254CD7EF}"/>
    <cellStyle name="Обычный 76" xfId="590" xr:uid="{126BF580-F38D-49FF-BDDF-A409E18FEB9D}"/>
    <cellStyle name="Обычный 76 2" xfId="669" xr:uid="{66CBF5BF-F9D4-4B33-B66C-D72A051B0963}"/>
    <cellStyle name="Обычный 76 3" xfId="851" xr:uid="{F5352A83-0114-4A7E-9A86-29DC0D870D07}"/>
    <cellStyle name="Обычный 77" xfId="591" xr:uid="{7E207100-C00B-40E7-9BFB-30E1465B8F92}"/>
    <cellStyle name="Обычный 77 2" xfId="670" xr:uid="{A225B925-B8F9-4FEC-B227-594EC9E43800}"/>
    <cellStyle name="Обычный 77 3" xfId="852" xr:uid="{29B41507-ED4B-4948-9F7E-313111C03993}"/>
    <cellStyle name="Обычный 78" xfId="671" xr:uid="{8721EB4A-AE3A-4454-96D2-E00039765CDF}"/>
    <cellStyle name="Обычный 78 2" xfId="853" xr:uid="{2311435F-B06F-42DA-A220-A5A2A8CDF4AA}"/>
    <cellStyle name="Обычный 79" xfId="672" xr:uid="{FF5FFBB2-AB9F-499F-A361-063B54D2C787}"/>
    <cellStyle name="Обычный 79 2" xfId="854" xr:uid="{12D8CC38-1C96-491A-8732-5CE44576A778}"/>
    <cellStyle name="Обычный 8" xfId="315" xr:uid="{C1D7916B-02E3-4620-8920-4D84FDA34C80}"/>
    <cellStyle name="Обычный 80" xfId="673" xr:uid="{C79C6337-CBD4-40F8-908C-C192F1911F04}"/>
    <cellStyle name="Обычный 80 2" xfId="855" xr:uid="{A6403688-26C3-47B4-8B3F-055B47793820}"/>
    <cellStyle name="Обычный 81" xfId="674" xr:uid="{8D4F7AF1-EE69-4EAD-BFA4-AA44A7A53C4B}"/>
    <cellStyle name="Обычный 81 2" xfId="856" xr:uid="{C990BA3F-B69E-4362-B3AC-F13C1D9FAFDB}"/>
    <cellStyle name="Обычный 82" xfId="675" xr:uid="{B91682E5-C4F3-4AE2-8983-162AFBA5D642}"/>
    <cellStyle name="Обычный 82 2" xfId="857" xr:uid="{57847804-1596-4AA9-8D33-3282EBA296DC}"/>
    <cellStyle name="Обычный 83" xfId="676" xr:uid="{D5232CC4-F0AC-4776-BF06-A642ED30C3C3}"/>
    <cellStyle name="Обычный 83 2" xfId="858" xr:uid="{C45DA68E-A9EC-49BA-BC0B-37D6EDEC0B43}"/>
    <cellStyle name="Обычный 84" xfId="677" xr:uid="{636FF3C7-898A-4EE5-A2F1-86EFBCCFC00E}"/>
    <cellStyle name="Обычный 84 2" xfId="859" xr:uid="{24A27E65-73E2-47A2-B17B-90A5F87852D7}"/>
    <cellStyle name="Обычный 85" xfId="678" xr:uid="{5CDE5B20-B2F1-435A-8DF7-642E6724E57E}"/>
    <cellStyle name="Обычный 85 2" xfId="860" xr:uid="{12D3C128-20F5-4FBF-8F24-946250137074}"/>
    <cellStyle name="Обычный 86" xfId="679" xr:uid="{222610C5-644F-4145-BC1B-3FC19A53019B}"/>
    <cellStyle name="Обычный 86 2" xfId="861" xr:uid="{831E6B9A-B55A-42EE-B0C3-683B71153603}"/>
    <cellStyle name="Обычный 87" xfId="680" xr:uid="{3D1C0B07-5B3E-450C-ADB2-85385B78A4EE}"/>
    <cellStyle name="Обычный 87 2" xfId="862" xr:uid="{EBB729A2-1356-450E-A645-D01BD075BD2A}"/>
    <cellStyle name="Обычный 88" xfId="681" xr:uid="{78F74F59-2284-4689-A91C-E55D4F3E8DFF}"/>
    <cellStyle name="Обычный 88 2" xfId="863" xr:uid="{82E10B26-24D2-4030-968A-F6D3E49A70E9}"/>
    <cellStyle name="Обычный 89" xfId="682" xr:uid="{A5F7F2DD-1E5F-4D47-9E86-F509EB374AD8}"/>
    <cellStyle name="Обычный 89 2" xfId="864" xr:uid="{7888531C-AC2E-4888-A5EA-84678F7EE4A4}"/>
    <cellStyle name="Обычный 9" xfId="224" xr:uid="{BCB31088-A59F-4D1F-8E9A-E46EBCE3AAC2}"/>
    <cellStyle name="Обычный 90" xfId="683" xr:uid="{46139B50-AE99-4F4A-A740-51701B40E413}"/>
    <cellStyle name="Обычный 90 2" xfId="865" xr:uid="{3C2B624B-CBD9-4992-A028-CE04E995999B}"/>
    <cellStyle name="Обычный 91" xfId="684" xr:uid="{15FA419B-B761-409B-BD7B-0F50DC06564F}"/>
    <cellStyle name="Обычный 91 2" xfId="866" xr:uid="{4DC733AF-F0E9-4677-B3BC-1E813F918551}"/>
    <cellStyle name="Обычный 92" xfId="685" xr:uid="{A3E28824-36BE-4174-8E84-3A091992D1C7}"/>
    <cellStyle name="Обычный 92 2" xfId="867" xr:uid="{E3A44D6C-19F0-47AC-A529-656917FBCAC4}"/>
    <cellStyle name="Обычный 93" xfId="686" xr:uid="{19E91DB9-4705-4DD5-B602-5CD4583AED63}"/>
    <cellStyle name="Обычный 93 2" xfId="868" xr:uid="{F166EE65-AEFA-4A93-80D1-31BD237F1777}"/>
    <cellStyle name="Обычный 94" xfId="687" xr:uid="{56564BA9-8671-40B8-AF65-86E1C64794D8}"/>
    <cellStyle name="Обычный 94 2" xfId="869" xr:uid="{6FD643F3-95B7-4B7A-BEE3-419BC2307A05}"/>
    <cellStyle name="Обычный 95" xfId="688" xr:uid="{88EBA8B9-6F4A-44D8-AF2A-05C57EAB8A2A}"/>
    <cellStyle name="Обычный 95 2" xfId="870" xr:uid="{F4AC2928-735E-40FA-A875-0F146882EBD6}"/>
    <cellStyle name="Обычный 96" xfId="689" xr:uid="{24A06939-DF36-4CA2-B3B6-75D20A2B9E51}"/>
    <cellStyle name="Обычный 96 2" xfId="871" xr:uid="{89801BF1-D76F-4F2F-830F-E88D87208630}"/>
    <cellStyle name="Обычный 97" xfId="690" xr:uid="{A468B711-ADCF-4C37-90F4-3983F3F808BE}"/>
    <cellStyle name="Обычный 97 2" xfId="872" xr:uid="{C31583BD-E166-4F99-9E73-057EBB9DFDD2}"/>
    <cellStyle name="Обычный 98" xfId="691" xr:uid="{53E3A2B5-FFFB-4B56-9305-0A99C18A8172}"/>
    <cellStyle name="Обычный 98 2" xfId="873" xr:uid="{7F144922-455E-4FD7-AE02-8DD9AAE5658D}"/>
    <cellStyle name="Обычный 99" xfId="692" xr:uid="{FE2931F4-F055-4EDD-8CFA-D84F07679358}"/>
    <cellStyle name="Обычный 99 2" xfId="874" xr:uid="{038A35AD-1CC1-4E3E-892F-9C518A467F90}"/>
    <cellStyle name="Обычный_I0000609Айнаш" xfId="23" xr:uid="{00000000-0005-0000-0000-000017000000}"/>
    <cellStyle name="Обычный_I0000709" xfId="24" xr:uid="{00000000-0005-0000-0000-000018000000}"/>
    <cellStyle name="Обычный_ПН" xfId="25" xr:uid="{00000000-0005-0000-0000-000019000000}"/>
    <cellStyle name="Обычный_Приложения к Правилам по ИК_рус" xfId="26" xr:uid="{00000000-0005-0000-0000-00001B000000}"/>
    <cellStyle name="Обычный_Ф2" xfId="27" xr:uid="{00000000-0005-0000-0000-00001D000000}"/>
    <cellStyle name="Плохой 2" xfId="416" xr:uid="{276E15B0-43AC-4E10-A955-3AA5D7FE0A0F}"/>
    <cellStyle name="Плохой 3" xfId="138" xr:uid="{1BA3648E-085D-4A53-8924-D37477A304A3}"/>
    <cellStyle name="Пояснение 2" xfId="139" xr:uid="{A35F331F-2FD6-4C58-AB70-385E8EA38F9E}"/>
    <cellStyle name="Примечание 2" xfId="417" xr:uid="{22F3B957-6A18-437C-A5B4-AF92251EEE7F}"/>
    <cellStyle name="Примечание 3" xfId="140" xr:uid="{4C9D24E1-2A1E-4B3C-A73F-4F5AA9530B61}"/>
    <cellStyle name="Процентный 2" xfId="142" xr:uid="{01A95283-83B9-41BA-AC30-ACDFC61232D4}"/>
    <cellStyle name="Процентный 2 2" xfId="418" xr:uid="{16A00237-4F83-47AA-B090-C039EE063511}"/>
    <cellStyle name="Процентный 2 3" xfId="217" xr:uid="{58D1C6C3-CBDA-4711-9430-B6ED1EBDAAF1}"/>
    <cellStyle name="Процентный 3" xfId="143" xr:uid="{A478BE5F-CC21-42C0-934D-176CC7FB4700}"/>
    <cellStyle name="Процентный 3 2" xfId="211" xr:uid="{1A4A0EDA-3F1F-42AB-85EB-2502CFB61744}"/>
    <cellStyle name="Процентный 3 3" xfId="316" xr:uid="{AA173531-FB1A-482F-9421-75872018E3FB}"/>
    <cellStyle name="Процентный 4" xfId="216" xr:uid="{3994495F-FC00-4B3E-94B8-7CD26235E39C}"/>
    <cellStyle name="Процентный 5" xfId="141" xr:uid="{65FED25B-8D6A-4CD7-8F63-097EA42AF052}"/>
    <cellStyle name="Связанная ячейка 2" xfId="419" xr:uid="{4284EC80-40A9-40A2-B42D-026EEF243837}"/>
    <cellStyle name="Связанная ячейка 3" xfId="144" xr:uid="{633F1D11-B121-4CFA-8D01-9D5E853D745E}"/>
    <cellStyle name="Стиль 1" xfId="28" xr:uid="{00000000-0005-0000-0000-000020000000}"/>
    <cellStyle name="Стиль 1 2" xfId="218" xr:uid="{5BCE5128-D9B4-478E-84F1-B530892FF814}"/>
    <cellStyle name="Стиль 1 3" xfId="145" xr:uid="{4428626F-AF5B-4A53-B4B7-79CD94026389}"/>
    <cellStyle name="Текст предупреждения 2" xfId="420" xr:uid="{B7AC87B4-0D01-4C78-ADC4-3A795C592965}"/>
    <cellStyle name="Текст предупреждения 3" xfId="146" xr:uid="{F03B403D-0984-4FC9-AA29-DA5290764721}"/>
    <cellStyle name="Тысячи [0]_010SN05" xfId="209" xr:uid="{A5DC6D71-F0F4-4A2C-B70C-C523CF73FE7F}"/>
    <cellStyle name="Тысячи_010SN05" xfId="210" xr:uid="{B3B09BBB-ABD4-440A-9CF8-BB0D7554FD4C}"/>
    <cellStyle name="Финансовый" xfId="29" builtinId="3"/>
    <cellStyle name="Финансовый [0] 2" xfId="426" xr:uid="{A4528C27-60AB-4E16-A724-70D00603DBE7}"/>
    <cellStyle name="Финансовый 10" xfId="431" xr:uid="{B843CB81-8EF9-4D76-B67A-D1A502DEBA4D}"/>
    <cellStyle name="Финансовый 11" xfId="432" xr:uid="{4945D1FB-470F-42B8-B141-46281D1E7F72}"/>
    <cellStyle name="Финансовый 12" xfId="433" xr:uid="{2C673004-8D7D-4A52-927A-9FC68281F546}"/>
    <cellStyle name="Финансовый 13" xfId="434" xr:uid="{015374F7-DBDA-4D7F-8BEF-409CBB1DF0B2}"/>
    <cellStyle name="Финансовый 14" xfId="435" xr:uid="{A12BE2A4-65BA-4AB3-85B6-17A9B666FF87}"/>
    <cellStyle name="Финансовый 15" xfId="436" xr:uid="{149D7E3C-07D5-4251-8BB7-8D3479659A28}"/>
    <cellStyle name="Финансовый 16" xfId="437" xr:uid="{C2450550-9AF8-4A1D-BDF8-84894C0EDE92}"/>
    <cellStyle name="Финансовый 17" xfId="438" xr:uid="{85B53EF6-30B7-4D44-9042-CB69A86D1D9B}"/>
    <cellStyle name="Финансовый 18" xfId="439" xr:uid="{E9AC67E4-92B8-4307-ABDF-C446B159006E}"/>
    <cellStyle name="Финансовый 19" xfId="440" xr:uid="{E01F40BE-A24A-4A33-AEFD-58110AF5AE47}"/>
    <cellStyle name="Финансовый 2" xfId="30" xr:uid="{00000000-0005-0000-0000-000022000000}"/>
    <cellStyle name="Финансовый 2 2" xfId="32" xr:uid="{00000000-0005-0000-0000-000023000000}"/>
    <cellStyle name="Финансовый 2 3" xfId="219" xr:uid="{09ADA6E8-A84E-4328-A15F-16D849DA1D3F}"/>
    <cellStyle name="Финансовый 2 4" xfId="147" xr:uid="{DE0AC8E9-402C-47F3-AB70-47B5FA58B12C}"/>
    <cellStyle name="Финансовый 2 5" xfId="40" xr:uid="{667A8ADE-1389-4B16-81AC-8471787C7DAA}"/>
    <cellStyle name="Финансовый 20" xfId="441" xr:uid="{24967793-2D82-4FE8-8534-C8394D0627FF}"/>
    <cellStyle name="Финансовый 21" xfId="442" xr:uid="{C2C13606-CE8A-4457-9782-8149A8867C7F}"/>
    <cellStyle name="Финансовый 22" xfId="443" xr:uid="{D7BB8F46-2536-4917-884D-F7CF0D951520}"/>
    <cellStyle name="Финансовый 23" xfId="444" xr:uid="{AA0E8764-96A1-4548-9495-A528084F664B}"/>
    <cellStyle name="Финансовый 24" xfId="445" xr:uid="{0582F12C-E8A0-4D91-8678-046C5962966A}"/>
    <cellStyle name="Финансовый 25" xfId="446" xr:uid="{6A01F58B-3CBB-4617-A225-9628ECB580EF}"/>
    <cellStyle name="Финансовый 26" xfId="447" xr:uid="{EF99565D-CCAA-402E-9B26-A258F85F667B}"/>
    <cellStyle name="Финансовый 27" xfId="448" xr:uid="{D89D3A80-F09E-4C03-AF5D-E1A77A733238}"/>
    <cellStyle name="Финансовый 28" xfId="449" xr:uid="{E6BDF32E-A3D1-4C2D-AC7B-C9CC76C4BC99}"/>
    <cellStyle name="Финансовый 29" xfId="450" xr:uid="{8DED7552-BB35-48B3-9AA9-AB6E3BD03B7E}"/>
    <cellStyle name="Финансовый 3" xfId="148" xr:uid="{E3F27A68-0BA2-4414-9BC0-3EAD0D48D9D2}"/>
    <cellStyle name="Финансовый 3 2" xfId="149" xr:uid="{3BAA5068-1B07-46D7-AA41-19604B12B763}"/>
    <cellStyle name="Финансовый 3 2 2" xfId="421" xr:uid="{D611290E-06CC-4DF0-81C1-A24D6830FB59}"/>
    <cellStyle name="Финансовый 3 3" xfId="223" xr:uid="{0D827000-127E-4AE5-8232-3608CD84D2C2}"/>
    <cellStyle name="Финансовый 30" xfId="214" xr:uid="{B25272CB-AC8F-4E95-9983-286C6C3483A4}"/>
    <cellStyle name="Финансовый 31" xfId="522" xr:uid="{AF37165A-80DC-41EE-AFB3-9C86D83717DE}"/>
    <cellStyle name="Финансовый 32" xfId="517" xr:uid="{CF1478B7-D3FD-42EC-B592-ED7E5671DD0B}"/>
    <cellStyle name="Финансовый 33" xfId="523" xr:uid="{7BB0842A-41D6-4938-A32F-C845786A6FC0}"/>
    <cellStyle name="Финансовый 34" xfId="598" xr:uid="{EEB6D2D2-E7B3-412F-8645-5B6D40414AF1}"/>
    <cellStyle name="Финансовый 35" xfId="605" xr:uid="{BB78D64F-005C-440C-B585-8779A7EEB8CE}"/>
    <cellStyle name="Финансовый 36" xfId="767" xr:uid="{2E332CFE-90E9-4657-9918-15274BCB9A57}"/>
    <cellStyle name="Финансовый 37" xfId="604" xr:uid="{89DABC6A-FF6B-418A-872B-CDF0655BEFC3}"/>
    <cellStyle name="Финансовый 38" xfId="775" xr:uid="{5D41C8C2-66A8-4D20-81C7-A0CBE12A7E2F}"/>
    <cellStyle name="Финансовый 39" xfId="786" xr:uid="{CF5BECC9-EE74-45AE-85FC-81F4786CF10F}"/>
    <cellStyle name="Финансовый 4" xfId="150" xr:uid="{6B6C212F-2102-482D-BFE5-748DA66427BB}"/>
    <cellStyle name="Финансовый 4 2" xfId="151" xr:uid="{448FE732-BD16-407C-B816-E7B48D3D177D}"/>
    <cellStyle name="Финансовый 4 3" xfId="317" xr:uid="{CA81ED22-E116-45BD-B6B9-71DA0CA37C22}"/>
    <cellStyle name="Финансовый 40" xfId="961" xr:uid="{60C4D85D-0022-4F60-BF96-F0F97F950717}"/>
    <cellStyle name="Финансовый 41" xfId="783" xr:uid="{A5C40DAC-A680-424B-ADCA-CC52FB8409DD}"/>
    <cellStyle name="Финансовый 42" xfId="958" xr:uid="{F061621B-F5F5-4847-81C0-4648AC06FDF3}"/>
    <cellStyle name="Финансовый 43" xfId="769" xr:uid="{DF9D7419-1EB7-4E85-8A72-0F4203240C3F}"/>
    <cellStyle name="Финансовый 44" xfId="784" xr:uid="{4D000092-1223-4A6A-87C5-5BD32CFA7489}"/>
    <cellStyle name="Финансовый 45" xfId="592" xr:uid="{5B63098D-59AD-490E-BF0A-6B60E160D8E3}"/>
    <cellStyle name="Финансовый 46" xfId="965" xr:uid="{750F4BF0-13D1-4F27-8EE0-18019EA00EEE}"/>
    <cellStyle name="Финансовый 47" xfId="966" xr:uid="{37E05BF8-610E-402B-80C7-23BCF7AF1C1D}"/>
    <cellStyle name="Финансовый 48" xfId="39" xr:uid="{55504AE8-0234-408E-A83A-EA87DAD0872A}"/>
    <cellStyle name="Финансовый 5" xfId="153" xr:uid="{93FF2F67-DECE-4580-A99D-405C78B8F7C8}"/>
    <cellStyle name="Финансовый 5 2" xfId="425" xr:uid="{F07AD8F6-E21B-4117-89E7-9155C183B413}"/>
    <cellStyle name="Финансовый 6" xfId="154" xr:uid="{93B570D8-ED83-460B-BBD2-463848ADA1FC}"/>
    <cellStyle name="Финансовый 6 2" xfId="427" xr:uid="{D4BBEE53-0059-49C3-9F02-DCF5DED45F2D}"/>
    <cellStyle name="Финансовый 7" xfId="155" xr:uid="{9EC03FC3-740B-4EAB-A4D5-099DAF0211C2}"/>
    <cellStyle name="Финансовый 7 2" xfId="428" xr:uid="{8719101D-1E1B-478B-ADF0-E26566A8E614}"/>
    <cellStyle name="Финансовый 8" xfId="157" xr:uid="{55DFB18B-DA05-4C22-AC42-37A4E6042171}"/>
    <cellStyle name="Финансовый 8 2" xfId="429" xr:uid="{AB79F55C-D41C-4DD0-A745-F3F319C81B2A}"/>
    <cellStyle name="Финансовый 9" xfId="430" xr:uid="{601BB91D-7F0E-4A79-BF34-3C0973F86226}"/>
    <cellStyle name="Финансовый_I0000709" xfId="31" xr:uid="{00000000-0005-0000-0000-000024000000}"/>
    <cellStyle name="Хороший 2" xfId="422" xr:uid="{B266BF71-D515-48CB-88BA-44E743295BA8}"/>
    <cellStyle name="Хороший 3" xfId="152" xr:uid="{A33664BC-1E51-463B-BC48-D56CC2B9A9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i.doskaliyeva@halykfinance.kz"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i.doskaliyeva@halykfinance.kz"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F79"/>
  <sheetViews>
    <sheetView topLeftCell="A46" zoomScaleNormal="100" workbookViewId="0">
      <selection activeCell="B75" sqref="B75"/>
    </sheetView>
  </sheetViews>
  <sheetFormatPr defaultColWidth="9.140625" defaultRowHeight="12.75" x14ac:dyDescent="0.2"/>
  <cols>
    <col min="1" max="1" width="76.5703125" style="4" customWidth="1"/>
    <col min="2" max="2" width="7.140625" style="4" customWidth="1"/>
    <col min="3" max="3" width="19.140625" style="4" customWidth="1"/>
    <col min="4" max="4" width="21.140625" style="4" customWidth="1"/>
    <col min="5" max="5" width="14" style="1" bestFit="1" customWidth="1"/>
    <col min="6" max="6" width="15.85546875" style="1" bestFit="1" customWidth="1"/>
    <col min="7" max="16384" width="9.140625" style="1"/>
  </cols>
  <sheetData>
    <row r="1" spans="1:5" x14ac:dyDescent="0.2">
      <c r="A1" s="53"/>
      <c r="C1" s="56"/>
      <c r="D1" s="56" t="s">
        <v>330</v>
      </c>
    </row>
    <row r="2" spans="1:5" x14ac:dyDescent="0.2">
      <c r="D2" s="6" t="s">
        <v>331</v>
      </c>
    </row>
    <row r="3" spans="1:5" x14ac:dyDescent="0.2">
      <c r="A3" s="185" t="s">
        <v>348</v>
      </c>
      <c r="B3" s="185"/>
      <c r="C3" s="185"/>
      <c r="D3" s="185"/>
    </row>
    <row r="4" spans="1:5" x14ac:dyDescent="0.2">
      <c r="A4" s="185" t="s">
        <v>211</v>
      </c>
      <c r="B4" s="185"/>
      <c r="C4" s="185"/>
      <c r="D4" s="185"/>
    </row>
    <row r="5" spans="1:5" x14ac:dyDescent="0.2">
      <c r="A5" s="185" t="s">
        <v>201</v>
      </c>
      <c r="B5" s="185"/>
      <c r="C5" s="185"/>
      <c r="D5" s="185"/>
    </row>
    <row r="6" spans="1:5" x14ac:dyDescent="0.2">
      <c r="A6" s="186" t="s">
        <v>449</v>
      </c>
      <c r="B6" s="186"/>
      <c r="C6" s="186"/>
      <c r="D6" s="186"/>
    </row>
    <row r="7" spans="1:5" x14ac:dyDescent="0.2">
      <c r="A7" s="68"/>
      <c r="B7" s="68"/>
    </row>
    <row r="8" spans="1:5" x14ac:dyDescent="0.2">
      <c r="A8" s="68"/>
      <c r="B8" s="68"/>
      <c r="C8" s="68"/>
      <c r="D8" s="3" t="s">
        <v>198</v>
      </c>
    </row>
    <row r="9" spans="1:5" ht="30.75" customHeight="1" x14ac:dyDescent="0.2">
      <c r="A9" s="65" t="s">
        <v>332</v>
      </c>
      <c r="B9" s="55" t="s">
        <v>214</v>
      </c>
      <c r="C9" s="69" t="s">
        <v>333</v>
      </c>
      <c r="D9" s="69" t="s">
        <v>334</v>
      </c>
    </row>
    <row r="10" spans="1:5" x14ac:dyDescent="0.2">
      <c r="A10" s="70">
        <v>1</v>
      </c>
      <c r="B10" s="71">
        <v>2</v>
      </c>
      <c r="C10" s="72">
        <v>3</v>
      </c>
      <c r="D10" s="72">
        <v>4</v>
      </c>
    </row>
    <row r="11" spans="1:5" x14ac:dyDescent="0.2">
      <c r="A11" s="73" t="s">
        <v>349</v>
      </c>
      <c r="B11" s="74"/>
      <c r="C11" s="75"/>
      <c r="D11" s="75"/>
    </row>
    <row r="12" spans="1:5" ht="13.5" x14ac:dyDescent="0.2">
      <c r="A12" s="95" t="s">
        <v>386</v>
      </c>
      <c r="B12" s="74"/>
      <c r="C12" s="93">
        <f>SUM(C14:C21)</f>
        <v>4797902</v>
      </c>
      <c r="D12" s="93">
        <f>SUM(D14:D21)</f>
        <v>3905186</v>
      </c>
      <c r="E12" s="28"/>
    </row>
    <row r="13" spans="1:5" x14ac:dyDescent="0.2">
      <c r="A13" s="73" t="s">
        <v>381</v>
      </c>
      <c r="B13" s="74"/>
      <c r="C13" s="76"/>
      <c r="D13" s="76"/>
    </row>
    <row r="14" spans="1:5" x14ac:dyDescent="0.2">
      <c r="A14" s="73" t="s">
        <v>382</v>
      </c>
      <c r="B14" s="74"/>
      <c r="C14" s="76">
        <v>1260540</v>
      </c>
      <c r="D14" s="76">
        <v>1000178</v>
      </c>
      <c r="E14" s="28"/>
    </row>
    <row r="15" spans="1:5" x14ac:dyDescent="0.2">
      <c r="A15" s="73" t="s">
        <v>383</v>
      </c>
      <c r="B15" s="74"/>
      <c r="C15" s="76">
        <v>478867</v>
      </c>
      <c r="D15" s="76">
        <v>826746</v>
      </c>
      <c r="E15" s="28"/>
    </row>
    <row r="16" spans="1:5" x14ac:dyDescent="0.2">
      <c r="A16" s="73" t="s">
        <v>384</v>
      </c>
      <c r="B16" s="74"/>
      <c r="C16" s="76">
        <v>194799</v>
      </c>
      <c r="D16" s="76">
        <v>4379</v>
      </c>
      <c r="E16" s="28"/>
    </row>
    <row r="17" spans="1:6" x14ac:dyDescent="0.2">
      <c r="A17" s="73" t="s">
        <v>377</v>
      </c>
      <c r="B17" s="74"/>
      <c r="C17" s="76">
        <v>652026</v>
      </c>
      <c r="D17" s="76">
        <v>815679</v>
      </c>
      <c r="E17" s="28"/>
    </row>
    <row r="18" spans="1:6" x14ac:dyDescent="0.2">
      <c r="A18" s="73" t="s">
        <v>378</v>
      </c>
      <c r="B18" s="74"/>
      <c r="C18" s="76">
        <v>867378</v>
      </c>
      <c r="D18" s="76">
        <v>385260</v>
      </c>
      <c r="F18" s="28"/>
    </row>
    <row r="19" spans="1:6" x14ac:dyDescent="0.2">
      <c r="A19" s="73" t="s">
        <v>379</v>
      </c>
      <c r="B19" s="74"/>
      <c r="C19" s="76">
        <v>994327</v>
      </c>
      <c r="D19" s="76">
        <v>642547</v>
      </c>
      <c r="E19" s="28"/>
    </row>
    <row r="20" spans="1:6" x14ac:dyDescent="0.2">
      <c r="A20" s="73" t="s">
        <v>385</v>
      </c>
      <c r="B20" s="74"/>
      <c r="C20" s="76">
        <v>341525</v>
      </c>
      <c r="D20" s="76">
        <v>206367</v>
      </c>
    </row>
    <row r="21" spans="1:6" x14ac:dyDescent="0.2">
      <c r="A21" s="73" t="s">
        <v>380</v>
      </c>
      <c r="B21" s="74"/>
      <c r="C21" s="76">
        <v>8440</v>
      </c>
      <c r="D21" s="76">
        <v>24030</v>
      </c>
    </row>
    <row r="22" spans="1:6" ht="13.5" x14ac:dyDescent="0.2">
      <c r="A22" s="95" t="s">
        <v>387</v>
      </c>
      <c r="B22" s="74"/>
      <c r="C22" s="93">
        <f>SUM(C24:C29)</f>
        <v>-1184055</v>
      </c>
      <c r="D22" s="93">
        <f>SUM(D24:D29)</f>
        <v>-946453</v>
      </c>
    </row>
    <row r="23" spans="1:6" x14ac:dyDescent="0.2">
      <c r="A23" s="73" t="s">
        <v>381</v>
      </c>
      <c r="B23" s="74"/>
      <c r="C23" s="76"/>
      <c r="D23" s="76"/>
    </row>
    <row r="24" spans="1:6" x14ac:dyDescent="0.2">
      <c r="A24" s="73" t="s">
        <v>388</v>
      </c>
      <c r="B24" s="74"/>
      <c r="C24" s="76">
        <v>-614997</v>
      </c>
      <c r="D24" s="76">
        <v>-758531</v>
      </c>
      <c r="E24" s="28"/>
    </row>
    <row r="25" spans="1:6" x14ac:dyDescent="0.2">
      <c r="A25" s="73" t="s">
        <v>389</v>
      </c>
      <c r="B25" s="74"/>
      <c r="C25" s="76">
        <v>-310959</v>
      </c>
      <c r="D25" s="76">
        <v>-64874</v>
      </c>
      <c r="E25" s="28"/>
    </row>
    <row r="26" spans="1:6" x14ac:dyDescent="0.2">
      <c r="A26" s="73" t="s">
        <v>393</v>
      </c>
      <c r="B26" s="74"/>
      <c r="C26" s="76">
        <v>-11395</v>
      </c>
      <c r="D26" s="76">
        <v>-4551</v>
      </c>
      <c r="E26" s="28"/>
      <c r="F26" s="28"/>
    </row>
    <row r="27" spans="1:6" x14ac:dyDescent="0.2">
      <c r="A27" s="73" t="s">
        <v>390</v>
      </c>
      <c r="B27" s="74"/>
      <c r="C27" s="76">
        <v>-107302</v>
      </c>
      <c r="D27" s="76">
        <v>-61213</v>
      </c>
    </row>
    <row r="28" spans="1:6" x14ac:dyDescent="0.2">
      <c r="A28" s="73" t="s">
        <v>392</v>
      </c>
      <c r="B28" s="74"/>
      <c r="C28" s="76">
        <v>-138121</v>
      </c>
      <c r="D28" s="76">
        <v>-53642</v>
      </c>
    </row>
    <row r="29" spans="1:6" ht="25.5" x14ac:dyDescent="0.2">
      <c r="A29" s="73" t="s">
        <v>391</v>
      </c>
      <c r="B29" s="74"/>
      <c r="C29" s="76">
        <v>-1281</v>
      </c>
      <c r="D29" s="76">
        <v>-3642</v>
      </c>
    </row>
    <row r="30" spans="1:6" ht="13.5" x14ac:dyDescent="0.25">
      <c r="A30" s="95" t="s">
        <v>335</v>
      </c>
      <c r="B30" s="79"/>
      <c r="C30" s="94">
        <f>SUM(C31:C39)</f>
        <v>-9090607</v>
      </c>
      <c r="D30" s="94">
        <f>SUM(D31:D39)</f>
        <v>-2308449</v>
      </c>
    </row>
    <row r="31" spans="1:6" x14ac:dyDescent="0.2">
      <c r="A31" s="73" t="s">
        <v>350</v>
      </c>
      <c r="B31" s="74"/>
      <c r="C31" s="76">
        <v>4002927</v>
      </c>
      <c r="D31" s="76">
        <v>1588799</v>
      </c>
    </row>
    <row r="32" spans="1:6" x14ac:dyDescent="0.2">
      <c r="A32" s="73" t="s">
        <v>351</v>
      </c>
      <c r="B32" s="74"/>
      <c r="C32" s="32"/>
      <c r="D32" s="32"/>
    </row>
    <row r="33" spans="1:6" x14ac:dyDescent="0.2">
      <c r="A33" s="73" t="s">
        <v>352</v>
      </c>
      <c r="B33" s="74"/>
      <c r="C33" s="76">
        <v>-52515769</v>
      </c>
      <c r="D33" s="76">
        <v>-31350665</v>
      </c>
      <c r="F33" s="28"/>
    </row>
    <row r="34" spans="1:6" x14ac:dyDescent="0.2">
      <c r="A34" s="73" t="s">
        <v>353</v>
      </c>
      <c r="B34" s="74"/>
      <c r="C34" s="76">
        <v>38204334</v>
      </c>
      <c r="D34" s="76">
        <v>25268295</v>
      </c>
    </row>
    <row r="35" spans="1:6" x14ac:dyDescent="0.2">
      <c r="A35" s="73" t="s">
        <v>354</v>
      </c>
      <c r="B35" s="74"/>
      <c r="C35" s="76">
        <v>-4983415</v>
      </c>
      <c r="D35" s="76">
        <v>-3646952</v>
      </c>
      <c r="F35" s="28"/>
    </row>
    <row r="36" spans="1:6" x14ac:dyDescent="0.2">
      <c r="A36" s="73" t="s">
        <v>355</v>
      </c>
      <c r="B36" s="74"/>
      <c r="C36" s="76">
        <v>6047997</v>
      </c>
      <c r="D36" s="76">
        <v>5716590</v>
      </c>
    </row>
    <row r="37" spans="1:6" x14ac:dyDescent="0.2">
      <c r="A37" s="73" t="s">
        <v>356</v>
      </c>
      <c r="B37" s="74"/>
      <c r="C37" s="76"/>
      <c r="D37" s="76"/>
    </row>
    <row r="38" spans="1:6" x14ac:dyDescent="0.2">
      <c r="A38" s="73" t="s">
        <v>357</v>
      </c>
      <c r="B38" s="74"/>
      <c r="C38" s="32"/>
      <c r="D38" s="32"/>
    </row>
    <row r="39" spans="1:6" x14ac:dyDescent="0.2">
      <c r="A39" s="73" t="s">
        <v>358</v>
      </c>
      <c r="B39" s="74"/>
      <c r="C39" s="32">
        <v>153319</v>
      </c>
      <c r="D39" s="32">
        <v>115484</v>
      </c>
    </row>
    <row r="40" spans="1:6" ht="13.5" x14ac:dyDescent="0.25">
      <c r="A40" s="95" t="s">
        <v>336</v>
      </c>
      <c r="B40" s="96"/>
      <c r="C40" s="97">
        <f>SUM(C41:C43)</f>
        <v>10880035</v>
      </c>
      <c r="D40" s="97">
        <f>SUM(D41:D43)</f>
        <v>442002</v>
      </c>
    </row>
    <row r="41" spans="1:6" x14ac:dyDescent="0.2">
      <c r="A41" s="73" t="s">
        <v>359</v>
      </c>
      <c r="B41" s="74"/>
      <c r="C41" s="76"/>
      <c r="D41" s="76"/>
    </row>
    <row r="42" spans="1:6" x14ac:dyDescent="0.2">
      <c r="A42" s="73" t="s">
        <v>360</v>
      </c>
      <c r="B42" s="74"/>
      <c r="C42" s="76">
        <v>10880035</v>
      </c>
      <c r="D42" s="76">
        <v>442002</v>
      </c>
    </row>
    <row r="43" spans="1:6" x14ac:dyDescent="0.2">
      <c r="A43" s="73" t="s">
        <v>361</v>
      </c>
      <c r="B43" s="74"/>
      <c r="C43" s="76"/>
      <c r="D43" s="76"/>
    </row>
    <row r="44" spans="1:6" ht="13.5" x14ac:dyDescent="0.2">
      <c r="A44" s="95" t="s">
        <v>362</v>
      </c>
      <c r="B44" s="74"/>
      <c r="C44" s="97">
        <v>-1136875</v>
      </c>
      <c r="D44" s="97">
        <v>-1057962</v>
      </c>
    </row>
    <row r="45" spans="1:6" ht="13.5" x14ac:dyDescent="0.25">
      <c r="A45" s="95" t="s">
        <v>337</v>
      </c>
      <c r="B45" s="96"/>
      <c r="C45" s="94">
        <f>C12+C22+C30+C40+C44</f>
        <v>4266400</v>
      </c>
      <c r="D45" s="94">
        <f>D12+D22+D30+D40+D44</f>
        <v>34324</v>
      </c>
      <c r="E45" s="28"/>
    </row>
    <row r="46" spans="1:6" x14ac:dyDescent="0.2">
      <c r="A46" s="77"/>
      <c r="B46" s="74"/>
      <c r="C46" s="76"/>
      <c r="D46" s="76"/>
    </row>
    <row r="47" spans="1:6" x14ac:dyDescent="0.2">
      <c r="A47" s="73" t="s">
        <v>363</v>
      </c>
      <c r="B47" s="74"/>
      <c r="C47" s="76">
        <v>0</v>
      </c>
      <c r="D47" s="76">
        <v>0</v>
      </c>
    </row>
    <row r="48" spans="1:6" x14ac:dyDescent="0.2">
      <c r="A48" s="77"/>
      <c r="B48" s="74"/>
      <c r="C48" s="76"/>
      <c r="D48" s="76"/>
    </row>
    <row r="49" spans="1:5" ht="25.5" x14ac:dyDescent="0.2">
      <c r="A49" s="78" t="s">
        <v>364</v>
      </c>
      <c r="B49" s="80"/>
      <c r="C49" s="81">
        <f>C45+C47</f>
        <v>4266400</v>
      </c>
      <c r="D49" s="81">
        <f>D45+D47</f>
        <v>34324</v>
      </c>
      <c r="E49" s="28"/>
    </row>
    <row r="50" spans="1:5" x14ac:dyDescent="0.2">
      <c r="A50" s="77"/>
      <c r="B50" s="74"/>
      <c r="C50" s="76"/>
      <c r="D50" s="76"/>
    </row>
    <row r="51" spans="1:5" x14ac:dyDescent="0.2">
      <c r="A51" s="73" t="s">
        <v>365</v>
      </c>
      <c r="B51" s="74"/>
      <c r="C51" s="76"/>
      <c r="D51" s="76"/>
    </row>
    <row r="52" spans="1:5" x14ac:dyDescent="0.2">
      <c r="A52" s="73" t="s">
        <v>366</v>
      </c>
      <c r="B52" s="74"/>
      <c r="C52" s="32"/>
      <c r="D52" s="32"/>
    </row>
    <row r="53" spans="1:5" x14ac:dyDescent="0.2">
      <c r="A53" s="73" t="s">
        <v>367</v>
      </c>
      <c r="B53" s="74"/>
      <c r="C53" s="32">
        <v>-187345</v>
      </c>
      <c r="D53" s="32">
        <v>301430</v>
      </c>
    </row>
    <row r="54" spans="1:5" x14ac:dyDescent="0.2">
      <c r="A54" s="73" t="s">
        <v>338</v>
      </c>
      <c r="B54" s="74"/>
      <c r="C54" s="76"/>
      <c r="D54" s="76"/>
    </row>
    <row r="55" spans="1:5" x14ac:dyDescent="0.2">
      <c r="A55" s="73" t="s">
        <v>368</v>
      </c>
      <c r="B55" s="74"/>
      <c r="C55" s="76"/>
      <c r="D55" s="76"/>
    </row>
    <row r="56" spans="1:5" x14ac:dyDescent="0.2">
      <c r="A56" s="78" t="s">
        <v>369</v>
      </c>
      <c r="B56" s="82"/>
      <c r="C56" s="81">
        <f>SUM(C52:C55)</f>
        <v>-187345</v>
      </c>
      <c r="D56" s="81">
        <f>SUM(D52:D55)</f>
        <v>301430</v>
      </c>
    </row>
    <row r="57" spans="1:5" x14ac:dyDescent="0.2">
      <c r="A57" s="77"/>
      <c r="B57" s="74"/>
      <c r="C57" s="76"/>
      <c r="D57" s="76"/>
    </row>
    <row r="58" spans="1:5" x14ac:dyDescent="0.2">
      <c r="A58" s="73" t="s">
        <v>370</v>
      </c>
      <c r="B58" s="74"/>
      <c r="C58" s="76"/>
      <c r="D58" s="76"/>
    </row>
    <row r="59" spans="1:5" x14ac:dyDescent="0.2">
      <c r="A59" s="73" t="s">
        <v>371</v>
      </c>
      <c r="B59" s="74"/>
      <c r="C59" s="76">
        <v>-1314363</v>
      </c>
      <c r="D59" s="76">
        <v>26511</v>
      </c>
    </row>
    <row r="60" spans="1:5" x14ac:dyDescent="0.2">
      <c r="A60" s="73" t="s">
        <v>340</v>
      </c>
      <c r="B60" s="74"/>
      <c r="C60" s="76"/>
      <c r="D60" s="76"/>
    </row>
    <row r="61" spans="1:5" x14ac:dyDescent="0.2">
      <c r="A61" s="73" t="s">
        <v>372</v>
      </c>
      <c r="B61" s="74"/>
      <c r="C61" s="76"/>
      <c r="D61" s="76"/>
    </row>
    <row r="62" spans="1:5" x14ac:dyDescent="0.2">
      <c r="A62" s="73" t="s">
        <v>373</v>
      </c>
      <c r="B62" s="74"/>
      <c r="C62" s="76"/>
      <c r="D62" s="76"/>
    </row>
    <row r="63" spans="1:5" x14ac:dyDescent="0.2">
      <c r="A63" s="73" t="s">
        <v>374</v>
      </c>
      <c r="B63" s="74"/>
      <c r="C63" s="76">
        <v>-3000001</v>
      </c>
      <c r="D63" s="76">
        <v>-2000001</v>
      </c>
    </row>
    <row r="64" spans="1:5" x14ac:dyDescent="0.2">
      <c r="A64" s="73" t="s">
        <v>339</v>
      </c>
      <c r="B64" s="74"/>
      <c r="C64" s="76"/>
      <c r="D64" s="76"/>
    </row>
    <row r="65" spans="1:6" x14ac:dyDescent="0.2">
      <c r="A65" s="78" t="s">
        <v>375</v>
      </c>
      <c r="B65" s="80"/>
      <c r="C65" s="81">
        <f>C59+C60+C61+C62+C63+C64</f>
        <v>-4314364</v>
      </c>
      <c r="D65" s="81">
        <f>D59+D60+D61+D62+D63+D64</f>
        <v>-1973490</v>
      </c>
    </row>
    <row r="66" spans="1:6" x14ac:dyDescent="0.2">
      <c r="A66" s="77"/>
      <c r="B66" s="74"/>
      <c r="C66" s="76"/>
      <c r="D66" s="76"/>
      <c r="F66" s="28"/>
    </row>
    <row r="67" spans="1:6" x14ac:dyDescent="0.2">
      <c r="A67" s="73" t="s">
        <v>341</v>
      </c>
      <c r="B67" s="74"/>
      <c r="C67" s="83">
        <f>C49+C56+C65</f>
        <v>-235309</v>
      </c>
      <c r="D67" s="83">
        <f>D49+D56+D65</f>
        <v>-1637736</v>
      </c>
    </row>
    <row r="68" spans="1:6" x14ac:dyDescent="0.2">
      <c r="A68" s="77"/>
      <c r="B68" s="74"/>
      <c r="C68" s="76"/>
      <c r="D68" s="76"/>
    </row>
    <row r="69" spans="1:6" x14ac:dyDescent="0.2">
      <c r="A69" s="73" t="s">
        <v>342</v>
      </c>
      <c r="B69" s="74"/>
      <c r="C69" s="76">
        <v>839899</v>
      </c>
      <c r="D69" s="76">
        <f>347635+2130000</f>
        <v>2477635</v>
      </c>
      <c r="E69" s="28">
        <f>C70-C69-C67</f>
        <v>0</v>
      </c>
      <c r="F69" s="28">
        <f>D70-D69-D67</f>
        <v>0</v>
      </c>
    </row>
    <row r="70" spans="1:6" x14ac:dyDescent="0.2">
      <c r="A70" s="73" t="s">
        <v>343</v>
      </c>
      <c r="B70" s="74"/>
      <c r="C70" s="76">
        <v>604590</v>
      </c>
      <c r="D70" s="76">
        <v>839899</v>
      </c>
      <c r="F70" s="28"/>
    </row>
    <row r="71" spans="1:6" x14ac:dyDescent="0.2">
      <c r="A71" s="73"/>
      <c r="B71" s="74"/>
      <c r="C71" s="76"/>
      <c r="D71" s="76"/>
    </row>
    <row r="72" spans="1:6" x14ac:dyDescent="0.2">
      <c r="A72" s="73" t="s">
        <v>376</v>
      </c>
      <c r="B72" s="74"/>
      <c r="C72" s="76">
        <v>-50718</v>
      </c>
      <c r="D72" s="76">
        <v>-76300</v>
      </c>
    </row>
    <row r="73" spans="1:6" x14ac:dyDescent="0.2">
      <c r="C73" s="34"/>
    </row>
    <row r="74" spans="1:6" s="10" customFormat="1" ht="20.25" customHeight="1" x14ac:dyDescent="0.2">
      <c r="A74" s="24" t="s">
        <v>443</v>
      </c>
      <c r="B74" s="10" t="s">
        <v>452</v>
      </c>
      <c r="C74" s="19"/>
      <c r="D74" s="19"/>
      <c r="F74" s="19"/>
    </row>
    <row r="75" spans="1:6" s="10" customFormat="1" ht="25.5" customHeight="1" x14ac:dyDescent="0.2">
      <c r="A75" s="49" t="s">
        <v>347</v>
      </c>
      <c r="B75" s="10" t="s">
        <v>452</v>
      </c>
      <c r="C75" s="19"/>
      <c r="F75" s="19"/>
    </row>
    <row r="76" spans="1:6" s="10" customFormat="1" ht="20.25" customHeight="1" x14ac:dyDescent="0.2">
      <c r="A76" s="24" t="s">
        <v>451</v>
      </c>
      <c r="B76" s="10" t="s">
        <v>452</v>
      </c>
    </row>
    <row r="77" spans="1:6" s="10" customFormat="1" x14ac:dyDescent="0.2">
      <c r="A77" s="24"/>
    </row>
    <row r="78" spans="1:6" s="10" customFormat="1" x14ac:dyDescent="0.2">
      <c r="A78" s="29" t="s">
        <v>344</v>
      </c>
      <c r="C78" s="19"/>
    </row>
    <row r="79" spans="1:6" s="10" customFormat="1" x14ac:dyDescent="0.2">
      <c r="A79" s="24" t="s">
        <v>197</v>
      </c>
      <c r="B79" s="4"/>
      <c r="C79" s="34"/>
      <c r="D79" s="4"/>
      <c r="E79" s="4"/>
    </row>
  </sheetData>
  <mergeCells count="4">
    <mergeCell ref="A3:D3"/>
    <mergeCell ref="A4:D4"/>
    <mergeCell ref="A5:D5"/>
    <mergeCell ref="A6:D6"/>
  </mergeCells>
  <pageMargins left="0.70866141732283472" right="0.11811023622047245" top="0.15748031496062992" bottom="0.19685039370078741"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H55"/>
  <sheetViews>
    <sheetView topLeftCell="A28" workbookViewId="0">
      <selection activeCell="C50" sqref="C50:C52"/>
    </sheetView>
  </sheetViews>
  <sheetFormatPr defaultColWidth="9.140625" defaultRowHeight="12.75" x14ac:dyDescent="0.2"/>
  <cols>
    <col min="1" max="1" width="50.42578125" style="4" customWidth="1"/>
    <col min="2" max="2" width="12.28515625" style="4" customWidth="1"/>
    <col min="3" max="3" width="18.42578125" style="4" customWidth="1"/>
    <col min="4" max="4" width="12.7109375" style="4" customWidth="1"/>
    <col min="5" max="5" width="13.42578125" style="4" customWidth="1"/>
    <col min="6" max="6" width="11.28515625" style="4" customWidth="1"/>
    <col min="7" max="7" width="12.7109375" style="4" customWidth="1"/>
    <col min="8" max="8" width="13.85546875" style="4" customWidth="1"/>
    <col min="9" max="16384" width="9.140625" style="1"/>
  </cols>
  <sheetData>
    <row r="1" spans="1:8" ht="23.25" customHeight="1" x14ac:dyDescent="0.2">
      <c r="A1" s="53"/>
      <c r="E1" s="56"/>
      <c r="F1" s="56"/>
      <c r="G1" s="56"/>
      <c r="H1" s="53" t="s">
        <v>298</v>
      </c>
    </row>
    <row r="2" spans="1:8" x14ac:dyDescent="0.2">
      <c r="H2" s="4" t="s">
        <v>299</v>
      </c>
    </row>
    <row r="3" spans="1:8" x14ac:dyDescent="0.2">
      <c r="A3" s="185" t="s">
        <v>300</v>
      </c>
      <c r="B3" s="185"/>
      <c r="C3" s="185"/>
      <c r="D3" s="185"/>
      <c r="E3" s="185"/>
      <c r="F3" s="185"/>
      <c r="G3" s="185"/>
      <c r="H3" s="185"/>
    </row>
    <row r="4" spans="1:8" x14ac:dyDescent="0.2">
      <c r="A4" s="185" t="s">
        <v>211</v>
      </c>
      <c r="B4" s="185"/>
      <c r="C4" s="185"/>
      <c r="D4" s="185"/>
      <c r="E4" s="185"/>
      <c r="F4" s="185"/>
      <c r="G4" s="185"/>
      <c r="H4" s="185"/>
    </row>
    <row r="5" spans="1:8" x14ac:dyDescent="0.2">
      <c r="A5" s="185" t="s">
        <v>201</v>
      </c>
      <c r="B5" s="185"/>
      <c r="C5" s="185"/>
      <c r="D5" s="185"/>
      <c r="E5" s="185"/>
      <c r="F5" s="185"/>
      <c r="G5" s="185"/>
      <c r="H5" s="185"/>
    </row>
    <row r="6" spans="1:8" x14ac:dyDescent="0.2">
      <c r="A6" s="186" t="s">
        <v>449</v>
      </c>
      <c r="B6" s="186"/>
      <c r="C6" s="186"/>
      <c r="D6" s="186"/>
      <c r="E6" s="186"/>
      <c r="F6" s="186"/>
      <c r="G6" s="186"/>
      <c r="H6" s="186"/>
    </row>
    <row r="7" spans="1:8" x14ac:dyDescent="0.2">
      <c r="G7" s="7" t="s">
        <v>301</v>
      </c>
    </row>
    <row r="8" spans="1:8" s="2" customFormat="1" ht="25.5" x14ac:dyDescent="0.2">
      <c r="A8" s="5"/>
      <c r="B8" s="188" t="s">
        <v>302</v>
      </c>
      <c r="C8" s="188"/>
      <c r="D8" s="188"/>
      <c r="E8" s="188"/>
      <c r="F8" s="188"/>
      <c r="G8" s="57" t="s">
        <v>303</v>
      </c>
      <c r="H8" s="57" t="s">
        <v>304</v>
      </c>
    </row>
    <row r="9" spans="1:8" ht="38.25" x14ac:dyDescent="0.2">
      <c r="A9" s="5"/>
      <c r="B9" s="57" t="s">
        <v>289</v>
      </c>
      <c r="C9" s="57" t="s">
        <v>225</v>
      </c>
      <c r="D9" s="57" t="s">
        <v>292</v>
      </c>
      <c r="E9" s="57" t="s">
        <v>305</v>
      </c>
      <c r="F9" s="57" t="s">
        <v>213</v>
      </c>
      <c r="G9" s="58"/>
      <c r="H9" s="58"/>
    </row>
    <row r="10" spans="1:8" x14ac:dyDescent="0.2">
      <c r="A10" s="59">
        <v>1</v>
      </c>
      <c r="B10" s="59">
        <v>2</v>
      </c>
      <c r="C10" s="59">
        <v>3</v>
      </c>
      <c r="D10" s="59">
        <v>4</v>
      </c>
      <c r="E10" s="59">
        <v>5</v>
      </c>
      <c r="F10" s="59">
        <v>6</v>
      </c>
      <c r="G10" s="59">
        <v>7</v>
      </c>
      <c r="H10" s="59">
        <v>8</v>
      </c>
    </row>
    <row r="11" spans="1:8" x14ac:dyDescent="0.2">
      <c r="A11" s="60" t="s">
        <v>306</v>
      </c>
      <c r="B11" s="91">
        <v>11240188</v>
      </c>
      <c r="C11" s="92">
        <v>576714</v>
      </c>
      <c r="D11" s="92">
        <v>37605</v>
      </c>
      <c r="E11" s="92">
        <v>6608779</v>
      </c>
      <c r="F11" s="62">
        <f>SUM(B11:E11)</f>
        <v>18463286</v>
      </c>
      <c r="G11" s="61"/>
      <c r="H11" s="62">
        <f>F11+G11</f>
        <v>18463286</v>
      </c>
    </row>
    <row r="12" spans="1:8" x14ac:dyDescent="0.2">
      <c r="A12" s="60" t="s">
        <v>307</v>
      </c>
      <c r="B12" s="63"/>
      <c r="C12" s="64"/>
      <c r="D12" s="64"/>
      <c r="E12" s="64">
        <v>335251</v>
      </c>
      <c r="F12" s="62">
        <f t="shared" ref="F12:F29" si="0">SUM(B12:E12)</f>
        <v>335251</v>
      </c>
      <c r="G12" s="65"/>
      <c r="H12" s="62">
        <f t="shared" ref="H12:H48" si="1">F12+G12</f>
        <v>335251</v>
      </c>
    </row>
    <row r="13" spans="1:8" x14ac:dyDescent="0.2">
      <c r="A13" s="60" t="s">
        <v>308</v>
      </c>
      <c r="B13" s="63"/>
      <c r="C13" s="64"/>
      <c r="D13" s="64"/>
      <c r="E13" s="64"/>
      <c r="F13" s="62">
        <f t="shared" si="0"/>
        <v>0</v>
      </c>
      <c r="G13" s="66"/>
      <c r="H13" s="62">
        <f t="shared" si="1"/>
        <v>0</v>
      </c>
    </row>
    <row r="14" spans="1:8" x14ac:dyDescent="0.2">
      <c r="A14" s="60" t="s">
        <v>309</v>
      </c>
      <c r="B14" s="63"/>
      <c r="C14" s="64"/>
      <c r="D14" s="64">
        <v>-37605</v>
      </c>
      <c r="E14" s="64"/>
      <c r="F14" s="62">
        <f t="shared" si="0"/>
        <v>-37605</v>
      </c>
      <c r="G14" s="65"/>
      <c r="H14" s="62">
        <f t="shared" si="1"/>
        <v>-37605</v>
      </c>
    </row>
    <row r="15" spans="1:8" ht="25.5" x14ac:dyDescent="0.2">
      <c r="A15" s="60" t="s">
        <v>310</v>
      </c>
      <c r="B15" s="63"/>
      <c r="C15" s="64">
        <v>-1416525</v>
      </c>
      <c r="D15" s="64"/>
      <c r="E15" s="64"/>
      <c r="F15" s="62">
        <f t="shared" si="0"/>
        <v>-1416525</v>
      </c>
      <c r="G15" s="65"/>
      <c r="H15" s="62">
        <f t="shared" si="1"/>
        <v>-1416525</v>
      </c>
    </row>
    <row r="16" spans="1:8" x14ac:dyDescent="0.2">
      <c r="A16" s="60" t="s">
        <v>311</v>
      </c>
      <c r="B16" s="63"/>
      <c r="C16" s="64"/>
      <c r="D16" s="64"/>
      <c r="E16" s="64"/>
      <c r="F16" s="62">
        <f t="shared" si="0"/>
        <v>0</v>
      </c>
      <c r="G16" s="65"/>
      <c r="H16" s="62">
        <f t="shared" si="1"/>
        <v>0</v>
      </c>
    </row>
    <row r="17" spans="1:8" x14ac:dyDescent="0.2">
      <c r="A17" s="60" t="s">
        <v>312</v>
      </c>
      <c r="B17" s="63"/>
      <c r="C17" s="64"/>
      <c r="D17" s="64">
        <v>715359</v>
      </c>
      <c r="E17" s="64"/>
      <c r="F17" s="62">
        <f t="shared" si="0"/>
        <v>715359</v>
      </c>
      <c r="G17" s="65"/>
      <c r="H17" s="62">
        <f t="shared" si="1"/>
        <v>715359</v>
      </c>
    </row>
    <row r="18" spans="1:8" ht="25.5" x14ac:dyDescent="0.2">
      <c r="A18" s="60" t="s">
        <v>313</v>
      </c>
      <c r="B18" s="63"/>
      <c r="C18" s="64"/>
      <c r="D18" s="64"/>
      <c r="E18" s="64"/>
      <c r="F18" s="62">
        <f t="shared" si="0"/>
        <v>0</v>
      </c>
      <c r="G18" s="65"/>
      <c r="H18" s="62">
        <f t="shared" si="1"/>
        <v>0</v>
      </c>
    </row>
    <row r="19" spans="1:8" x14ac:dyDescent="0.2">
      <c r="A19" s="60" t="s">
        <v>314</v>
      </c>
      <c r="B19" s="63"/>
      <c r="C19" s="64"/>
      <c r="D19" s="64"/>
      <c r="E19" s="64">
        <v>4020462</v>
      </c>
      <c r="F19" s="62">
        <f t="shared" si="0"/>
        <v>4020462</v>
      </c>
      <c r="G19" s="65"/>
      <c r="H19" s="62">
        <f t="shared" si="1"/>
        <v>4020462</v>
      </c>
    </row>
    <row r="20" spans="1:8" x14ac:dyDescent="0.2">
      <c r="A20" s="60" t="s">
        <v>315</v>
      </c>
      <c r="B20" s="63"/>
      <c r="C20" s="64"/>
      <c r="D20" s="64"/>
      <c r="E20" s="64"/>
      <c r="F20" s="62">
        <f t="shared" si="0"/>
        <v>0</v>
      </c>
      <c r="G20" s="65"/>
      <c r="H20" s="62">
        <f t="shared" si="1"/>
        <v>0</v>
      </c>
    </row>
    <row r="21" spans="1:8" x14ac:dyDescent="0.2">
      <c r="A21" s="60" t="s">
        <v>316</v>
      </c>
      <c r="B21" s="63"/>
      <c r="C21" s="64"/>
      <c r="D21" s="64"/>
      <c r="E21" s="64">
        <v>-1999991</v>
      </c>
      <c r="F21" s="62">
        <f t="shared" si="0"/>
        <v>-1999991</v>
      </c>
      <c r="G21" s="65"/>
      <c r="H21" s="62">
        <f t="shared" si="1"/>
        <v>-1999991</v>
      </c>
    </row>
    <row r="22" spans="1:8" x14ac:dyDescent="0.2">
      <c r="A22" s="60" t="s">
        <v>317</v>
      </c>
      <c r="B22" s="63"/>
      <c r="C22" s="64"/>
      <c r="D22" s="64"/>
      <c r="E22" s="64"/>
      <c r="F22" s="62">
        <f t="shared" si="0"/>
        <v>0</v>
      </c>
      <c r="G22" s="65"/>
      <c r="H22" s="62">
        <f t="shared" si="1"/>
        <v>0</v>
      </c>
    </row>
    <row r="23" spans="1:8" x14ac:dyDescent="0.2">
      <c r="A23" s="60" t="s">
        <v>318</v>
      </c>
      <c r="B23" s="63"/>
      <c r="C23" s="64"/>
      <c r="D23" s="64"/>
      <c r="E23" s="64"/>
      <c r="F23" s="62">
        <f t="shared" si="0"/>
        <v>0</v>
      </c>
      <c r="G23" s="65"/>
      <c r="H23" s="62">
        <f t="shared" si="1"/>
        <v>0</v>
      </c>
    </row>
    <row r="24" spans="1:8" x14ac:dyDescent="0.2">
      <c r="A24" s="60" t="s">
        <v>319</v>
      </c>
      <c r="B24" s="63"/>
      <c r="C24" s="64"/>
      <c r="D24" s="64"/>
      <c r="E24" s="64"/>
      <c r="F24" s="62">
        <f t="shared" si="0"/>
        <v>0</v>
      </c>
      <c r="G24" s="66"/>
      <c r="H24" s="62">
        <f t="shared" si="1"/>
        <v>0</v>
      </c>
    </row>
    <row r="25" spans="1:8" x14ac:dyDescent="0.2">
      <c r="A25" s="60" t="s">
        <v>222</v>
      </c>
      <c r="B25" s="63"/>
      <c r="C25" s="64"/>
      <c r="D25" s="64"/>
      <c r="E25" s="64"/>
      <c r="F25" s="62">
        <f t="shared" si="0"/>
        <v>0</v>
      </c>
      <c r="G25" s="65"/>
      <c r="H25" s="62">
        <f t="shared" si="1"/>
        <v>0</v>
      </c>
    </row>
    <row r="26" spans="1:8" x14ac:dyDescent="0.2">
      <c r="A26" s="60" t="s">
        <v>320</v>
      </c>
      <c r="B26" s="63"/>
      <c r="C26" s="64"/>
      <c r="D26" s="64"/>
      <c r="E26" s="64"/>
      <c r="F26" s="62">
        <f t="shared" si="0"/>
        <v>0</v>
      </c>
      <c r="G26" s="65"/>
      <c r="H26" s="62">
        <f t="shared" si="1"/>
        <v>0</v>
      </c>
    </row>
    <row r="27" spans="1:8" x14ac:dyDescent="0.2">
      <c r="A27" s="60" t="s">
        <v>321</v>
      </c>
      <c r="B27" s="63"/>
      <c r="C27" s="64"/>
      <c r="D27" s="64"/>
      <c r="E27" s="64"/>
      <c r="F27" s="62">
        <f t="shared" si="0"/>
        <v>0</v>
      </c>
      <c r="G27" s="65"/>
      <c r="H27" s="62">
        <f t="shared" si="1"/>
        <v>0</v>
      </c>
    </row>
    <row r="28" spans="1:8" x14ac:dyDescent="0.2">
      <c r="A28" s="60" t="s">
        <v>322</v>
      </c>
      <c r="B28" s="63"/>
      <c r="C28" s="64"/>
      <c r="D28" s="64"/>
      <c r="E28" s="64"/>
      <c r="F28" s="62">
        <f t="shared" si="0"/>
        <v>0</v>
      </c>
      <c r="G28" s="65"/>
      <c r="H28" s="62">
        <f t="shared" si="1"/>
        <v>0</v>
      </c>
    </row>
    <row r="29" spans="1:8" x14ac:dyDescent="0.2">
      <c r="A29" s="60" t="s">
        <v>323</v>
      </c>
      <c r="B29" s="91">
        <f>SUM(B11:B28)</f>
        <v>11240188</v>
      </c>
      <c r="C29" s="91">
        <f>SUM(C11:C28)</f>
        <v>-839811</v>
      </c>
      <c r="D29" s="91">
        <f>SUM(D11:D28)</f>
        <v>715359</v>
      </c>
      <c r="E29" s="91">
        <f>SUM(E11:E28)</f>
        <v>8964501</v>
      </c>
      <c r="F29" s="62">
        <f t="shared" si="0"/>
        <v>20080237</v>
      </c>
      <c r="G29" s="65"/>
      <c r="H29" s="62">
        <f t="shared" si="1"/>
        <v>20080237</v>
      </c>
    </row>
    <row r="30" spans="1:8" x14ac:dyDescent="0.2">
      <c r="A30" s="60" t="s">
        <v>307</v>
      </c>
      <c r="B30" s="63"/>
      <c r="C30" s="64"/>
      <c r="D30" s="64"/>
      <c r="E30" s="64"/>
      <c r="F30" s="62">
        <f t="shared" ref="F30:F48" si="2">SUM(B30:E30)</f>
        <v>0</v>
      </c>
      <c r="G30" s="65"/>
      <c r="H30" s="62">
        <f t="shared" si="1"/>
        <v>0</v>
      </c>
    </row>
    <row r="31" spans="1:8" x14ac:dyDescent="0.2">
      <c r="A31" s="60" t="s">
        <v>324</v>
      </c>
      <c r="B31" s="63"/>
      <c r="C31" s="64"/>
      <c r="D31" s="64"/>
      <c r="E31" s="64"/>
      <c r="F31" s="62">
        <f t="shared" si="2"/>
        <v>0</v>
      </c>
      <c r="G31" s="65"/>
      <c r="H31" s="62">
        <f t="shared" si="1"/>
        <v>0</v>
      </c>
    </row>
    <row r="32" spans="1:8" x14ac:dyDescent="0.2">
      <c r="A32" s="60" t="s">
        <v>309</v>
      </c>
      <c r="B32" s="63"/>
      <c r="C32" s="64"/>
      <c r="D32" s="64">
        <f>'ББ 01.01.2026'!C108-'ББ 01.01.2026'!D108</f>
        <v>0</v>
      </c>
      <c r="E32" s="64"/>
      <c r="F32" s="62">
        <f t="shared" si="2"/>
        <v>0</v>
      </c>
      <c r="G32" s="65"/>
      <c r="H32" s="62">
        <f t="shared" si="1"/>
        <v>0</v>
      </c>
    </row>
    <row r="33" spans="1:8" ht="25.5" x14ac:dyDescent="0.2">
      <c r="A33" s="60" t="s">
        <v>310</v>
      </c>
      <c r="B33" s="63"/>
      <c r="C33" s="64">
        <f>'ББ 01.01.2026'!C106-'ББ 01.01.2026'!D106</f>
        <v>-136991</v>
      </c>
      <c r="D33" s="64"/>
      <c r="E33" s="64"/>
      <c r="F33" s="62">
        <f t="shared" si="2"/>
        <v>-136991</v>
      </c>
      <c r="G33" s="65"/>
      <c r="H33" s="62">
        <f t="shared" si="1"/>
        <v>-136991</v>
      </c>
    </row>
    <row r="34" spans="1:8" x14ac:dyDescent="0.2">
      <c r="A34" s="60" t="s">
        <v>311</v>
      </c>
      <c r="B34" s="63"/>
      <c r="C34" s="64"/>
      <c r="D34" s="64"/>
      <c r="E34" s="64"/>
      <c r="F34" s="62">
        <f t="shared" si="2"/>
        <v>0</v>
      </c>
      <c r="G34" s="65"/>
      <c r="H34" s="62">
        <f t="shared" si="1"/>
        <v>0</v>
      </c>
    </row>
    <row r="35" spans="1:8" x14ac:dyDescent="0.2">
      <c r="A35" s="60" t="s">
        <v>312</v>
      </c>
      <c r="B35" s="63"/>
      <c r="C35" s="64"/>
      <c r="D35" s="64">
        <f>'ББ 01.01.2026'!C109-'ББ 01.01.2026'!D109</f>
        <v>0</v>
      </c>
      <c r="E35" s="64"/>
      <c r="F35" s="62">
        <f t="shared" si="2"/>
        <v>0</v>
      </c>
      <c r="G35" s="65"/>
      <c r="H35" s="62">
        <f t="shared" si="1"/>
        <v>0</v>
      </c>
    </row>
    <row r="36" spans="1:8" ht="25.5" x14ac:dyDescent="0.2">
      <c r="A36" s="60" t="s">
        <v>313</v>
      </c>
      <c r="B36" s="63"/>
      <c r="C36" s="64"/>
      <c r="D36" s="64"/>
      <c r="E36" s="64"/>
      <c r="F36" s="62">
        <f t="shared" si="2"/>
        <v>0</v>
      </c>
      <c r="G36" s="65"/>
      <c r="H36" s="62">
        <f t="shared" si="1"/>
        <v>0</v>
      </c>
    </row>
    <row r="37" spans="1:8" x14ac:dyDescent="0.2">
      <c r="A37" s="60" t="s">
        <v>314</v>
      </c>
      <c r="B37" s="63"/>
      <c r="C37" s="64"/>
      <c r="D37" s="64"/>
      <c r="E37" s="64">
        <f>'ББ 01.01.2026'!C113</f>
        <v>11582441</v>
      </c>
      <c r="F37" s="62">
        <f t="shared" si="2"/>
        <v>11582441</v>
      </c>
      <c r="G37" s="65"/>
      <c r="H37" s="62">
        <f t="shared" si="1"/>
        <v>11582441</v>
      </c>
    </row>
    <row r="38" spans="1:8" x14ac:dyDescent="0.2">
      <c r="A38" s="60" t="s">
        <v>315</v>
      </c>
      <c r="B38" s="63"/>
      <c r="C38" s="64"/>
      <c r="D38" s="64"/>
      <c r="E38" s="64"/>
      <c r="F38" s="62">
        <f t="shared" si="2"/>
        <v>0</v>
      </c>
      <c r="G38" s="65"/>
      <c r="H38" s="62">
        <f t="shared" si="1"/>
        <v>0</v>
      </c>
    </row>
    <row r="39" spans="1:8" x14ac:dyDescent="0.2">
      <c r="A39" s="60" t="s">
        <v>316</v>
      </c>
      <c r="B39" s="63"/>
      <c r="C39" s="64"/>
      <c r="D39" s="64"/>
      <c r="E39" s="64">
        <f>-3000001+9</f>
        <v>-2999992</v>
      </c>
      <c r="F39" s="62">
        <f t="shared" si="2"/>
        <v>-2999992</v>
      </c>
      <c r="G39" s="65"/>
      <c r="H39" s="62">
        <f t="shared" si="1"/>
        <v>-2999992</v>
      </c>
    </row>
    <row r="40" spans="1:8" x14ac:dyDescent="0.2">
      <c r="A40" s="60" t="s">
        <v>317</v>
      </c>
      <c r="B40" s="63"/>
      <c r="C40" s="64"/>
      <c r="D40" s="64"/>
      <c r="E40" s="64"/>
      <c r="F40" s="62">
        <f t="shared" si="2"/>
        <v>0</v>
      </c>
      <c r="G40" s="65"/>
      <c r="H40" s="62">
        <f t="shared" si="1"/>
        <v>0</v>
      </c>
    </row>
    <row r="41" spans="1:8" x14ac:dyDescent="0.2">
      <c r="A41" s="60" t="s">
        <v>318</v>
      </c>
      <c r="B41" s="63"/>
      <c r="C41" s="64"/>
      <c r="D41" s="64"/>
      <c r="E41" s="64"/>
      <c r="F41" s="62">
        <f t="shared" si="2"/>
        <v>0</v>
      </c>
      <c r="G41" s="65"/>
      <c r="H41" s="62">
        <f t="shared" si="1"/>
        <v>0</v>
      </c>
    </row>
    <row r="42" spans="1:8" x14ac:dyDescent="0.2">
      <c r="A42" s="60" t="s">
        <v>319</v>
      </c>
      <c r="B42" s="63"/>
      <c r="C42" s="64"/>
      <c r="D42" s="64"/>
      <c r="E42" s="64"/>
      <c r="F42" s="62">
        <f t="shared" si="2"/>
        <v>0</v>
      </c>
      <c r="G42" s="65"/>
      <c r="H42" s="62">
        <f t="shared" si="1"/>
        <v>0</v>
      </c>
    </row>
    <row r="43" spans="1:8" x14ac:dyDescent="0.2">
      <c r="A43" s="60" t="s">
        <v>222</v>
      </c>
      <c r="B43" s="63"/>
      <c r="C43" s="64"/>
      <c r="D43" s="64"/>
      <c r="E43" s="64"/>
      <c r="F43" s="62">
        <f t="shared" si="2"/>
        <v>0</v>
      </c>
      <c r="G43" s="65"/>
      <c r="H43" s="62">
        <f t="shared" si="1"/>
        <v>0</v>
      </c>
    </row>
    <row r="44" spans="1:8" x14ac:dyDescent="0.2">
      <c r="A44" s="60" t="s">
        <v>325</v>
      </c>
      <c r="B44" s="63"/>
      <c r="C44" s="64"/>
      <c r="D44" s="64"/>
      <c r="E44" s="64"/>
      <c r="F44" s="62">
        <f t="shared" si="2"/>
        <v>0</v>
      </c>
      <c r="G44" s="65"/>
      <c r="H44" s="62">
        <f t="shared" si="1"/>
        <v>0</v>
      </c>
    </row>
    <row r="45" spans="1:8" x14ac:dyDescent="0.2">
      <c r="A45" s="60" t="s">
        <v>326</v>
      </c>
      <c r="B45" s="63"/>
      <c r="C45" s="64"/>
      <c r="D45" s="64"/>
      <c r="E45" s="64"/>
      <c r="F45" s="62">
        <f t="shared" si="2"/>
        <v>0</v>
      </c>
      <c r="G45" s="65"/>
      <c r="H45" s="62">
        <f t="shared" si="1"/>
        <v>0</v>
      </c>
    </row>
    <row r="46" spans="1:8" x14ac:dyDescent="0.2">
      <c r="A46" s="60" t="s">
        <v>327</v>
      </c>
      <c r="B46" s="63"/>
      <c r="C46" s="64"/>
      <c r="D46" s="64"/>
      <c r="E46" s="64"/>
      <c r="F46" s="62">
        <f t="shared" si="2"/>
        <v>0</v>
      </c>
      <c r="G46" s="65"/>
      <c r="H46" s="62">
        <f t="shared" si="1"/>
        <v>0</v>
      </c>
    </row>
    <row r="47" spans="1:8" x14ac:dyDescent="0.2">
      <c r="A47" s="60" t="s">
        <v>328</v>
      </c>
      <c r="B47" s="63"/>
      <c r="C47" s="64"/>
      <c r="D47" s="64"/>
      <c r="E47" s="64"/>
      <c r="F47" s="62">
        <f t="shared" si="2"/>
        <v>0</v>
      </c>
      <c r="G47" s="65"/>
      <c r="H47" s="62">
        <f t="shared" si="1"/>
        <v>0</v>
      </c>
    </row>
    <row r="48" spans="1:8" x14ac:dyDescent="0.2">
      <c r="A48" s="60" t="s">
        <v>329</v>
      </c>
      <c r="B48" s="67">
        <f>SUM(B29:B47)</f>
        <v>11240188</v>
      </c>
      <c r="C48" s="67">
        <f>SUM(C29:C47)</f>
        <v>-976802</v>
      </c>
      <c r="D48" s="67">
        <f>SUM(D29:D47)</f>
        <v>715359</v>
      </c>
      <c r="E48" s="67">
        <f>SUM(E29:E47)</f>
        <v>17546950</v>
      </c>
      <c r="F48" s="62">
        <f t="shared" si="2"/>
        <v>28525695</v>
      </c>
      <c r="G48" s="67">
        <f>SUM(G29:G40)</f>
        <v>0</v>
      </c>
      <c r="H48" s="62">
        <f t="shared" si="1"/>
        <v>28525695</v>
      </c>
    </row>
    <row r="50" spans="1:6" s="10" customFormat="1" ht="20.25" customHeight="1" x14ac:dyDescent="0.2">
      <c r="A50" s="24" t="s">
        <v>443</v>
      </c>
      <c r="C50" s="10" t="s">
        <v>452</v>
      </c>
      <c r="D50" s="19"/>
      <c r="F50" s="19"/>
    </row>
    <row r="51" spans="1:6" s="10" customFormat="1" ht="25.5" customHeight="1" x14ac:dyDescent="0.2">
      <c r="A51" s="187" t="s">
        <v>450</v>
      </c>
      <c r="B51" s="187"/>
      <c r="C51" s="10" t="s">
        <v>452</v>
      </c>
      <c r="F51" s="19"/>
    </row>
    <row r="52" spans="1:6" s="10" customFormat="1" ht="20.25" customHeight="1" x14ac:dyDescent="0.2">
      <c r="A52" s="24" t="s">
        <v>451</v>
      </c>
      <c r="C52" s="10" t="s">
        <v>452</v>
      </c>
    </row>
    <row r="53" spans="1:6" s="10" customFormat="1" x14ac:dyDescent="0.2">
      <c r="A53" s="24"/>
    </row>
    <row r="54" spans="1:6" s="10" customFormat="1" x14ac:dyDescent="0.2">
      <c r="A54" s="29" t="s">
        <v>344</v>
      </c>
      <c r="C54" s="19"/>
    </row>
    <row r="55" spans="1:6" s="10" customFormat="1" x14ac:dyDescent="0.2">
      <c r="A55" s="24" t="s">
        <v>197</v>
      </c>
      <c r="B55" s="4"/>
      <c r="C55" s="34"/>
      <c r="D55" s="4"/>
      <c r="E55" s="4"/>
    </row>
  </sheetData>
  <mergeCells count="6">
    <mergeCell ref="A51:B51"/>
    <mergeCell ref="A3:H3"/>
    <mergeCell ref="A4:H4"/>
    <mergeCell ref="A5:H5"/>
    <mergeCell ref="A6:H6"/>
    <mergeCell ref="B8:F8"/>
  </mergeCells>
  <pageMargins left="0.70866141732283472" right="0.31496062992125984" top="0.35433070866141736" bottom="0.15748031496062992" header="0.31496062992125984" footer="0.31496062992125984"/>
  <pageSetup paperSize="9" scale="6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E127"/>
  <sheetViews>
    <sheetView view="pageBreakPreview" zoomScaleNormal="100" zoomScaleSheetLayoutView="100" workbookViewId="0">
      <selection activeCell="E14" sqref="E14"/>
    </sheetView>
  </sheetViews>
  <sheetFormatPr defaultColWidth="9.140625" defaultRowHeight="12.75" x14ac:dyDescent="0.2"/>
  <cols>
    <col min="1" max="1" width="55.42578125" style="10" customWidth="1"/>
    <col min="2" max="2" width="6.85546875" style="10" customWidth="1"/>
    <col min="3" max="3" width="15.85546875" style="10" customWidth="1"/>
    <col min="4" max="4" width="17.7109375" style="10" customWidth="1"/>
    <col min="5" max="5" width="19" customWidth="1"/>
    <col min="6" max="16384" width="9.140625" style="10"/>
  </cols>
  <sheetData>
    <row r="1" spans="1:5" ht="48.75" customHeight="1" x14ac:dyDescent="0.2">
      <c r="C1" s="189" t="s">
        <v>265</v>
      </c>
      <c r="D1" s="190"/>
    </row>
    <row r="2" spans="1:5" ht="21" customHeight="1" x14ac:dyDescent="0.2">
      <c r="C2" s="8"/>
      <c r="D2" s="9" t="s">
        <v>266</v>
      </c>
    </row>
    <row r="3" spans="1:5" x14ac:dyDescent="0.2">
      <c r="A3" s="191" t="s">
        <v>215</v>
      </c>
      <c r="B3" s="191"/>
      <c r="C3" s="191"/>
      <c r="D3" s="191"/>
    </row>
    <row r="4" spans="1:5" x14ac:dyDescent="0.2">
      <c r="A4" s="186"/>
      <c r="B4" s="186"/>
      <c r="C4" s="186"/>
      <c r="D4" s="186"/>
    </row>
    <row r="5" spans="1:5" x14ac:dyDescent="0.2">
      <c r="A5" s="192" t="s">
        <v>211</v>
      </c>
      <c r="B5" s="192"/>
      <c r="C5" s="192"/>
      <c r="D5" s="192"/>
    </row>
    <row r="6" spans="1:5" x14ac:dyDescent="0.2">
      <c r="A6" s="186" t="s">
        <v>440</v>
      </c>
      <c r="B6" s="186"/>
      <c r="C6" s="186"/>
      <c r="D6" s="186"/>
    </row>
    <row r="7" spans="1:5" s="11" customFormat="1" x14ac:dyDescent="0.2">
      <c r="D7" s="12" t="s">
        <v>267</v>
      </c>
      <c r="E7"/>
    </row>
    <row r="8" spans="1:5" ht="38.25" x14ac:dyDescent="0.2">
      <c r="A8" s="13" t="s">
        <v>216</v>
      </c>
      <c r="B8" s="84" t="s">
        <v>268</v>
      </c>
      <c r="C8" s="13" t="s">
        <v>217</v>
      </c>
      <c r="D8" s="13" t="s">
        <v>218</v>
      </c>
    </row>
    <row r="9" spans="1:5" x14ac:dyDescent="0.2">
      <c r="A9" s="14">
        <v>1</v>
      </c>
      <c r="B9" s="85">
        <v>2</v>
      </c>
      <c r="C9" s="14">
        <v>3</v>
      </c>
      <c r="D9" s="14">
        <v>4</v>
      </c>
    </row>
    <row r="10" spans="1:5" x14ac:dyDescent="0.2">
      <c r="A10" s="15" t="s">
        <v>219</v>
      </c>
      <c r="B10" s="86"/>
      <c r="C10" s="25"/>
      <c r="D10" s="16"/>
    </row>
    <row r="11" spans="1:5" x14ac:dyDescent="0.2">
      <c r="A11" s="17" t="s">
        <v>269</v>
      </c>
      <c r="B11" s="87" t="s">
        <v>194</v>
      </c>
      <c r="C11" s="25">
        <f>SUM(C13:C14)</f>
        <v>577280</v>
      </c>
      <c r="D11" s="25">
        <f>SUM(D13:D14)</f>
        <v>188575</v>
      </c>
    </row>
    <row r="12" spans="1:5" x14ac:dyDescent="0.2">
      <c r="A12" s="17" t="s">
        <v>222</v>
      </c>
      <c r="B12" s="87" t="s">
        <v>297</v>
      </c>
      <c r="C12" s="16"/>
      <c r="D12" s="16"/>
    </row>
    <row r="13" spans="1:5" x14ac:dyDescent="0.2">
      <c r="A13" s="17" t="s">
        <v>30</v>
      </c>
      <c r="B13" s="87" t="s">
        <v>184</v>
      </c>
      <c r="C13" s="16"/>
      <c r="D13" s="16"/>
    </row>
    <row r="14" spans="1:5" ht="25.5" x14ac:dyDescent="0.2">
      <c r="A14" s="17" t="s">
        <v>31</v>
      </c>
      <c r="B14" s="87" t="s">
        <v>185</v>
      </c>
      <c r="C14" s="32">
        <v>577280</v>
      </c>
      <c r="D14" s="32">
        <v>188575</v>
      </c>
      <c r="E14" s="111" t="e">
        <f>#REF!+#REF!-C14</f>
        <v>#REF!</v>
      </c>
    </row>
    <row r="15" spans="1:5" x14ac:dyDescent="0.2">
      <c r="A15" s="17" t="s">
        <v>270</v>
      </c>
      <c r="B15" s="87">
        <v>2</v>
      </c>
      <c r="C15" s="32">
        <v>0</v>
      </c>
      <c r="D15" s="32">
        <v>0</v>
      </c>
    </row>
    <row r="16" spans="1:5" x14ac:dyDescent="0.2">
      <c r="A16" s="17" t="s">
        <v>275</v>
      </c>
      <c r="B16" s="87" t="s">
        <v>3</v>
      </c>
      <c r="C16" s="32">
        <v>19431</v>
      </c>
      <c r="D16" s="32">
        <v>780104</v>
      </c>
      <c r="E16" s="111" t="e">
        <f>#REF!-C16</f>
        <v>#REF!</v>
      </c>
    </row>
    <row r="17" spans="1:5" x14ac:dyDescent="0.2">
      <c r="A17" s="17" t="s">
        <v>222</v>
      </c>
      <c r="B17" s="87" t="s">
        <v>297</v>
      </c>
      <c r="C17" s="32"/>
      <c r="D17" s="32"/>
    </row>
    <row r="18" spans="1:5" x14ac:dyDescent="0.2">
      <c r="A18" s="17" t="s">
        <v>32</v>
      </c>
      <c r="B18" s="87" t="s">
        <v>189</v>
      </c>
      <c r="C18" s="32">
        <v>57</v>
      </c>
      <c r="D18" s="32">
        <v>790</v>
      </c>
      <c r="E18" s="111" t="e">
        <f>#REF!-C18</f>
        <v>#REF!</v>
      </c>
    </row>
    <row r="19" spans="1:5" x14ac:dyDescent="0.2">
      <c r="A19" s="17" t="s">
        <v>274</v>
      </c>
      <c r="B19" s="87" t="s">
        <v>271</v>
      </c>
      <c r="C19" s="32">
        <v>0</v>
      </c>
      <c r="D19" s="32"/>
    </row>
    <row r="20" spans="1:5" x14ac:dyDescent="0.2">
      <c r="A20" s="17" t="s">
        <v>222</v>
      </c>
      <c r="B20" s="87" t="s">
        <v>297</v>
      </c>
      <c r="C20" s="32"/>
      <c r="D20" s="32"/>
    </row>
    <row r="21" spans="1:5" x14ac:dyDescent="0.2">
      <c r="A21" s="17" t="s">
        <v>32</v>
      </c>
      <c r="B21" s="87" t="s">
        <v>261</v>
      </c>
      <c r="C21" s="32">
        <v>0</v>
      </c>
      <c r="D21" s="32"/>
    </row>
    <row r="22" spans="1:5" ht="25.5" x14ac:dyDescent="0.2">
      <c r="A22" s="17" t="s">
        <v>229</v>
      </c>
      <c r="B22" s="87" t="s">
        <v>237</v>
      </c>
      <c r="C22" s="32">
        <v>15583881</v>
      </c>
      <c r="D22" s="32">
        <v>3298663</v>
      </c>
      <c r="E22" s="111"/>
    </row>
    <row r="23" spans="1:5" x14ac:dyDescent="0.2">
      <c r="A23" s="17" t="s">
        <v>222</v>
      </c>
      <c r="B23" s="87"/>
      <c r="C23" s="32"/>
      <c r="D23" s="32"/>
    </row>
    <row r="24" spans="1:5" x14ac:dyDescent="0.2">
      <c r="A24" s="17" t="s">
        <v>32</v>
      </c>
      <c r="B24" s="87" t="s">
        <v>262</v>
      </c>
      <c r="C24" s="32">
        <v>100968</v>
      </c>
      <c r="D24" s="32">
        <v>25338</v>
      </c>
      <c r="E24" s="111"/>
    </row>
    <row r="25" spans="1:5" ht="25.5" x14ac:dyDescent="0.2">
      <c r="A25" s="17" t="s">
        <v>405</v>
      </c>
      <c r="B25" s="87" t="s">
        <v>238</v>
      </c>
      <c r="C25" s="32">
        <v>4906101</v>
      </c>
      <c r="D25" s="32">
        <v>7120029</v>
      </c>
      <c r="E25" s="111"/>
    </row>
    <row r="26" spans="1:5" x14ac:dyDescent="0.2">
      <c r="A26" s="17" t="s">
        <v>222</v>
      </c>
      <c r="B26" s="87" t="s">
        <v>297</v>
      </c>
      <c r="C26" s="32"/>
      <c r="D26" s="32"/>
    </row>
    <row r="27" spans="1:5" x14ac:dyDescent="0.2">
      <c r="A27" s="17" t="s">
        <v>33</v>
      </c>
      <c r="B27" s="87" t="s">
        <v>34</v>
      </c>
      <c r="C27" s="32">
        <v>70457</v>
      </c>
      <c r="D27" s="32">
        <v>71414</v>
      </c>
      <c r="E27" s="111"/>
    </row>
    <row r="28" spans="1:5" ht="25.5" x14ac:dyDescent="0.2">
      <c r="A28" s="17" t="s">
        <v>406</v>
      </c>
      <c r="B28" s="87" t="s">
        <v>239</v>
      </c>
      <c r="C28" s="32"/>
      <c r="D28" s="32"/>
    </row>
    <row r="29" spans="1:5" x14ac:dyDescent="0.2">
      <c r="A29" s="17" t="s">
        <v>222</v>
      </c>
      <c r="B29" s="87" t="s">
        <v>297</v>
      </c>
      <c r="C29" s="32"/>
      <c r="D29" s="32"/>
    </row>
    <row r="30" spans="1:5" x14ac:dyDescent="0.2">
      <c r="A30" s="17" t="s">
        <v>33</v>
      </c>
      <c r="B30" s="87" t="s">
        <v>35</v>
      </c>
      <c r="C30" s="32"/>
      <c r="D30" s="32"/>
    </row>
    <row r="31" spans="1:5" x14ac:dyDescent="0.2">
      <c r="A31" s="17" t="s">
        <v>276</v>
      </c>
      <c r="B31" s="87" t="s">
        <v>273</v>
      </c>
      <c r="C31" s="32">
        <v>0</v>
      </c>
      <c r="D31" s="32"/>
      <c r="E31" s="111"/>
    </row>
    <row r="32" spans="1:5" ht="25.5" x14ac:dyDescent="0.2">
      <c r="A32" s="17" t="s">
        <v>277</v>
      </c>
      <c r="B32" s="87" t="s">
        <v>240</v>
      </c>
      <c r="C32" s="32"/>
      <c r="D32" s="32"/>
    </row>
    <row r="33" spans="1:5" x14ac:dyDescent="0.2">
      <c r="A33" s="17" t="s">
        <v>221</v>
      </c>
      <c r="B33" s="87" t="s">
        <v>241</v>
      </c>
      <c r="C33" s="32"/>
      <c r="D33" s="32"/>
      <c r="E33" s="111"/>
    </row>
    <row r="34" spans="1:5" ht="25.5" x14ac:dyDescent="0.2">
      <c r="A34" s="17" t="s">
        <v>278</v>
      </c>
      <c r="B34" s="87" t="s">
        <v>242</v>
      </c>
      <c r="C34" s="32"/>
      <c r="D34" s="32"/>
      <c r="E34" s="111"/>
    </row>
    <row r="35" spans="1:5" ht="25.5" x14ac:dyDescent="0.2">
      <c r="A35" s="17" t="s">
        <v>280</v>
      </c>
      <c r="B35" s="87" t="s">
        <v>243</v>
      </c>
      <c r="C35" s="32"/>
      <c r="D35" s="32"/>
      <c r="E35" s="111"/>
    </row>
    <row r="36" spans="1:5" ht="25.5" x14ac:dyDescent="0.2">
      <c r="A36" s="17" t="s">
        <v>279</v>
      </c>
      <c r="B36" s="87" t="s">
        <v>244</v>
      </c>
      <c r="C36" s="32"/>
      <c r="D36" s="32"/>
      <c r="E36" s="111"/>
    </row>
    <row r="37" spans="1:5" x14ac:dyDescent="0.2">
      <c r="A37" s="17" t="s">
        <v>272</v>
      </c>
      <c r="B37" s="87" t="s">
        <v>245</v>
      </c>
      <c r="C37" s="32"/>
      <c r="D37" s="32"/>
      <c r="E37" s="111"/>
    </row>
    <row r="38" spans="1:5" x14ac:dyDescent="0.2">
      <c r="A38" s="17" t="s">
        <v>36</v>
      </c>
      <c r="B38" s="87" t="s">
        <v>250</v>
      </c>
      <c r="C38" s="32">
        <f>SUM(C40:C50)</f>
        <v>0</v>
      </c>
      <c r="D38" s="32">
        <f>SUM(D40:D50)</f>
        <v>0</v>
      </c>
      <c r="E38" s="111"/>
    </row>
    <row r="39" spans="1:5" x14ac:dyDescent="0.2">
      <c r="A39" s="17" t="s">
        <v>222</v>
      </c>
      <c r="B39" s="87" t="s">
        <v>297</v>
      </c>
      <c r="C39" s="32"/>
      <c r="D39" s="32"/>
      <c r="E39" s="111"/>
    </row>
    <row r="40" spans="1:5" x14ac:dyDescent="0.2">
      <c r="A40" s="17" t="s">
        <v>37</v>
      </c>
      <c r="B40" s="87" t="s">
        <v>38</v>
      </c>
      <c r="C40" s="32">
        <v>0</v>
      </c>
      <c r="D40" s="32"/>
      <c r="E40" s="111"/>
    </row>
    <row r="41" spans="1:5" x14ac:dyDescent="0.2">
      <c r="A41" s="17" t="s">
        <v>39</v>
      </c>
      <c r="B41" s="87" t="s">
        <v>40</v>
      </c>
      <c r="C41" s="32"/>
      <c r="D41" s="32">
        <v>0</v>
      </c>
    </row>
    <row r="42" spans="1:5" x14ac:dyDescent="0.2">
      <c r="A42" s="17" t="s">
        <v>41</v>
      </c>
      <c r="B42" s="87" t="s">
        <v>42</v>
      </c>
      <c r="C42" s="32"/>
      <c r="D42" s="32"/>
    </row>
    <row r="43" spans="1:5" x14ac:dyDescent="0.2">
      <c r="A43" s="17" t="s">
        <v>43</v>
      </c>
      <c r="B43" s="87" t="s">
        <v>44</v>
      </c>
      <c r="C43" s="32"/>
      <c r="D43" s="32"/>
      <c r="E43" s="111"/>
    </row>
    <row r="44" spans="1:5" x14ac:dyDescent="0.2">
      <c r="A44" s="17" t="s">
        <v>45</v>
      </c>
      <c r="B44" s="87" t="s">
        <v>46</v>
      </c>
      <c r="C44" s="32"/>
      <c r="D44" s="32"/>
    </row>
    <row r="45" spans="1:5" x14ac:dyDescent="0.2">
      <c r="A45" s="17" t="s">
        <v>47</v>
      </c>
      <c r="B45" s="87" t="s">
        <v>48</v>
      </c>
      <c r="C45" s="32"/>
      <c r="D45" s="32"/>
      <c r="E45" s="111"/>
    </row>
    <row r="46" spans="1:5" x14ac:dyDescent="0.2">
      <c r="A46" s="17" t="s">
        <v>49</v>
      </c>
      <c r="B46" s="87" t="s">
        <v>50</v>
      </c>
      <c r="C46" s="32"/>
      <c r="D46" s="32"/>
      <c r="E46" s="111"/>
    </row>
    <row r="47" spans="1:5" x14ac:dyDescent="0.2">
      <c r="A47" s="17" t="s">
        <v>51</v>
      </c>
      <c r="B47" s="87" t="s">
        <v>52</v>
      </c>
      <c r="C47" s="32"/>
      <c r="D47" s="32"/>
      <c r="E47" s="111"/>
    </row>
    <row r="48" spans="1:5" x14ac:dyDescent="0.2">
      <c r="A48" s="17" t="s">
        <v>53</v>
      </c>
      <c r="B48" s="87" t="s">
        <v>54</v>
      </c>
      <c r="C48" s="32"/>
      <c r="D48" s="32"/>
    </row>
    <row r="49" spans="1:5" x14ac:dyDescent="0.2">
      <c r="A49" s="17" t="s">
        <v>55</v>
      </c>
      <c r="B49" s="87" t="s">
        <v>56</v>
      </c>
      <c r="C49" s="32"/>
      <c r="D49" s="32"/>
    </row>
    <row r="50" spans="1:5" x14ac:dyDescent="0.2">
      <c r="A50" s="17" t="s">
        <v>57</v>
      </c>
      <c r="B50" s="87" t="s">
        <v>58</v>
      </c>
      <c r="C50" s="32"/>
      <c r="D50" s="32"/>
    </row>
    <row r="51" spans="1:5" x14ac:dyDescent="0.2">
      <c r="A51" s="17" t="s">
        <v>59</v>
      </c>
      <c r="B51" s="87" t="s">
        <v>251</v>
      </c>
      <c r="C51" s="32">
        <f>SUM(C53:C56)</f>
        <v>0</v>
      </c>
      <c r="D51" s="32">
        <f>SUM(D53:D56)</f>
        <v>0</v>
      </c>
      <c r="E51" s="111"/>
    </row>
    <row r="52" spans="1:5" x14ac:dyDescent="0.2">
      <c r="A52" s="17" t="s">
        <v>222</v>
      </c>
      <c r="B52" s="87" t="s">
        <v>297</v>
      </c>
      <c r="C52" s="32"/>
      <c r="D52" s="32"/>
    </row>
    <row r="53" spans="1:5" x14ac:dyDescent="0.2">
      <c r="A53" s="17" t="s">
        <v>60</v>
      </c>
      <c r="B53" s="87" t="s">
        <v>61</v>
      </c>
      <c r="C53" s="32"/>
      <c r="D53" s="32"/>
    </row>
    <row r="54" spans="1:5" x14ac:dyDescent="0.2">
      <c r="A54" s="17" t="s">
        <v>62</v>
      </c>
      <c r="B54" s="87" t="s">
        <v>63</v>
      </c>
      <c r="C54" s="32"/>
      <c r="D54" s="32"/>
    </row>
    <row r="55" spans="1:5" x14ac:dyDescent="0.2">
      <c r="A55" s="17" t="s">
        <v>64</v>
      </c>
      <c r="B55" s="87" t="s">
        <v>65</v>
      </c>
      <c r="C55" s="32"/>
      <c r="D55" s="32"/>
    </row>
    <row r="56" spans="1:5" x14ac:dyDescent="0.2">
      <c r="A56" s="17" t="s">
        <v>66</v>
      </c>
      <c r="B56" s="87" t="s">
        <v>67</v>
      </c>
      <c r="C56" s="32"/>
      <c r="D56" s="32"/>
    </row>
    <row r="57" spans="1:5" x14ac:dyDescent="0.2">
      <c r="A57" s="17" t="s">
        <v>230</v>
      </c>
      <c r="B57" s="87" t="s">
        <v>252</v>
      </c>
      <c r="C57" s="32"/>
      <c r="D57" s="32"/>
      <c r="E57" s="111"/>
    </row>
    <row r="58" spans="1:5" x14ac:dyDescent="0.2">
      <c r="A58" s="17" t="s">
        <v>231</v>
      </c>
      <c r="B58" s="87" t="s">
        <v>253</v>
      </c>
      <c r="C58" s="32"/>
      <c r="D58" s="32"/>
      <c r="E58" s="111"/>
    </row>
    <row r="59" spans="1:5" x14ac:dyDescent="0.2">
      <c r="A59" s="17" t="s">
        <v>68</v>
      </c>
      <c r="B59" s="87" t="s">
        <v>193</v>
      </c>
      <c r="C59" s="32"/>
      <c r="D59" s="32"/>
      <c r="E59" s="111"/>
    </row>
    <row r="60" spans="1:5" x14ac:dyDescent="0.2">
      <c r="A60" s="17" t="s">
        <v>220</v>
      </c>
      <c r="B60" s="87" t="s">
        <v>254</v>
      </c>
      <c r="C60" s="32"/>
      <c r="D60" s="32"/>
    </row>
    <row r="61" spans="1:5" x14ac:dyDescent="0.2">
      <c r="A61" s="18" t="s">
        <v>281</v>
      </c>
      <c r="B61" s="87">
        <v>21</v>
      </c>
      <c r="C61" s="35">
        <f>C11+C15+C16+C19+C22+C25+C28+C31+C32+C33+C34+C35+C36+C37+C38+C51+C57+C58+C59+C60</f>
        <v>21086693</v>
      </c>
      <c r="D61" s="35">
        <f>D11+D15+D16+D19+D22+D25+D28+D31+D32+D33+D34+D35+D36+D37+D38+D51+D57+D58+D59+D60</f>
        <v>11387371</v>
      </c>
    </row>
    <row r="62" spans="1:5" x14ac:dyDescent="0.2">
      <c r="A62" s="17"/>
      <c r="B62" s="87"/>
      <c r="C62" s="16"/>
      <c r="D62" s="16"/>
    </row>
    <row r="63" spans="1:5" x14ac:dyDescent="0.2">
      <c r="A63" s="20" t="s">
        <v>226</v>
      </c>
      <c r="B63" s="87"/>
      <c r="C63" s="16"/>
      <c r="D63" s="16"/>
    </row>
    <row r="64" spans="1:5" x14ac:dyDescent="0.2">
      <c r="A64" s="17" t="s">
        <v>282</v>
      </c>
      <c r="B64" s="87" t="s">
        <v>255</v>
      </c>
      <c r="C64" s="32"/>
      <c r="D64" s="16">
        <v>0</v>
      </c>
      <c r="E64" s="110"/>
    </row>
    <row r="65" spans="1:5" x14ac:dyDescent="0.2">
      <c r="A65" s="17" t="s">
        <v>227</v>
      </c>
      <c r="B65" s="87" t="s">
        <v>256</v>
      </c>
      <c r="C65" s="32"/>
      <c r="D65" s="16"/>
    </row>
    <row r="66" spans="1:5" x14ac:dyDescent="0.2">
      <c r="A66" s="17" t="s">
        <v>232</v>
      </c>
      <c r="B66" s="87" t="s">
        <v>257</v>
      </c>
      <c r="C66" s="32">
        <f>13629722+134621</f>
        <v>13764343</v>
      </c>
      <c r="D66" s="32">
        <v>11056528</v>
      </c>
      <c r="E66" s="111"/>
    </row>
    <row r="67" spans="1:5" x14ac:dyDescent="0.2">
      <c r="A67" s="17" t="s">
        <v>284</v>
      </c>
      <c r="B67" s="87" t="s">
        <v>258</v>
      </c>
      <c r="C67" s="32"/>
      <c r="D67" s="16"/>
    </row>
    <row r="68" spans="1:5" x14ac:dyDescent="0.2">
      <c r="A68" s="17" t="s">
        <v>233</v>
      </c>
      <c r="B68" s="87" t="s">
        <v>69</v>
      </c>
      <c r="C68" s="32"/>
      <c r="D68" s="16"/>
    </row>
    <row r="69" spans="1:5" x14ac:dyDescent="0.2">
      <c r="A69" s="17" t="s">
        <v>70</v>
      </c>
      <c r="B69" s="87" t="s">
        <v>71</v>
      </c>
      <c r="C69" s="32"/>
      <c r="D69" s="32"/>
      <c r="E69" s="111"/>
    </row>
    <row r="70" spans="1:5" x14ac:dyDescent="0.2">
      <c r="A70" s="17" t="s">
        <v>283</v>
      </c>
      <c r="B70" s="87" t="s">
        <v>72</v>
      </c>
      <c r="C70" s="32"/>
      <c r="D70" s="32"/>
      <c r="E70" s="111"/>
    </row>
    <row r="71" spans="1:5" x14ac:dyDescent="0.2">
      <c r="A71" s="17" t="s">
        <v>73</v>
      </c>
      <c r="B71" s="87" t="s">
        <v>74</v>
      </c>
      <c r="C71" s="32">
        <f>SUM(C73:C84)</f>
        <v>0</v>
      </c>
      <c r="D71" s="32">
        <f>SUM(D73:D84)</f>
        <v>0</v>
      </c>
      <c r="E71" s="111"/>
    </row>
    <row r="72" spans="1:5" x14ac:dyDescent="0.2">
      <c r="A72" s="17" t="s">
        <v>222</v>
      </c>
      <c r="B72" s="87" t="s">
        <v>297</v>
      </c>
      <c r="C72" s="32"/>
      <c r="D72" s="16"/>
    </row>
    <row r="73" spans="1:5" x14ac:dyDescent="0.2">
      <c r="A73" s="17" t="s">
        <v>75</v>
      </c>
      <c r="B73" s="87" t="s">
        <v>234</v>
      </c>
      <c r="C73" s="32"/>
      <c r="D73" s="16"/>
    </row>
    <row r="74" spans="1:5" x14ac:dyDescent="0.2">
      <c r="A74" s="17" t="s">
        <v>76</v>
      </c>
      <c r="B74" s="87" t="s">
        <v>77</v>
      </c>
      <c r="C74" s="32"/>
      <c r="D74" s="16"/>
    </row>
    <row r="75" spans="1:5" x14ac:dyDescent="0.2">
      <c r="A75" s="17" t="s">
        <v>78</v>
      </c>
      <c r="B75" s="87" t="s">
        <v>79</v>
      </c>
      <c r="C75" s="32"/>
      <c r="D75" s="16"/>
    </row>
    <row r="76" spans="1:5" x14ac:dyDescent="0.2">
      <c r="A76" s="17" t="s">
        <v>80</v>
      </c>
      <c r="B76" s="87" t="s">
        <v>81</v>
      </c>
      <c r="C76" s="32"/>
      <c r="D76" s="16"/>
    </row>
    <row r="77" spans="1:5" x14ac:dyDescent="0.2">
      <c r="A77" s="17" t="s">
        <v>82</v>
      </c>
      <c r="B77" s="87" t="s">
        <v>83</v>
      </c>
      <c r="C77" s="32"/>
      <c r="D77" s="16"/>
    </row>
    <row r="78" spans="1:5" x14ac:dyDescent="0.2">
      <c r="A78" s="17" t="s">
        <v>84</v>
      </c>
      <c r="B78" s="87" t="s">
        <v>85</v>
      </c>
      <c r="C78" s="32"/>
      <c r="D78" s="16"/>
    </row>
    <row r="79" spans="1:5" x14ac:dyDescent="0.2">
      <c r="A79" s="17" t="s">
        <v>86</v>
      </c>
      <c r="B79" s="87" t="s">
        <v>87</v>
      </c>
      <c r="C79" s="32"/>
      <c r="D79" s="32"/>
      <c r="E79" s="111"/>
    </row>
    <row r="80" spans="1:5" x14ac:dyDescent="0.2">
      <c r="A80" s="17" t="s">
        <v>88</v>
      </c>
      <c r="B80" s="87" t="s">
        <v>89</v>
      </c>
      <c r="C80" s="32"/>
      <c r="D80" s="32"/>
      <c r="E80" s="111"/>
    </row>
    <row r="81" spans="1:5" x14ac:dyDescent="0.2">
      <c r="A81" s="17" t="s">
        <v>90</v>
      </c>
      <c r="B81" s="87" t="s">
        <v>91</v>
      </c>
      <c r="C81" s="32"/>
      <c r="D81" s="32"/>
    </row>
    <row r="82" spans="1:5" x14ac:dyDescent="0.2">
      <c r="A82" s="17" t="s">
        <v>92</v>
      </c>
      <c r="B82" s="87" t="s">
        <v>93</v>
      </c>
      <c r="C82" s="32"/>
      <c r="D82" s="32"/>
      <c r="E82" s="111"/>
    </row>
    <row r="83" spans="1:5" x14ac:dyDescent="0.2">
      <c r="A83" s="17" t="s">
        <v>94</v>
      </c>
      <c r="B83" s="87" t="s">
        <v>95</v>
      </c>
      <c r="C83" s="32"/>
      <c r="D83" s="32"/>
      <c r="E83" s="111"/>
    </row>
    <row r="84" spans="1:5" ht="25.5" x14ac:dyDescent="0.2">
      <c r="A84" s="17" t="s">
        <v>96</v>
      </c>
      <c r="B84" s="87" t="s">
        <v>97</v>
      </c>
      <c r="C84" s="32"/>
      <c r="D84" s="16"/>
      <c r="E84" s="111"/>
    </row>
    <row r="85" spans="1:5" x14ac:dyDescent="0.2">
      <c r="A85" s="17" t="s">
        <v>59</v>
      </c>
      <c r="B85" s="87" t="s">
        <v>98</v>
      </c>
      <c r="C85" s="32">
        <f>SUM(C87:C90)</f>
        <v>0</v>
      </c>
      <c r="D85" s="32">
        <f>SUM(D87:D90)</f>
        <v>0</v>
      </c>
    </row>
    <row r="86" spans="1:5" x14ac:dyDescent="0.2">
      <c r="A86" s="17" t="s">
        <v>222</v>
      </c>
      <c r="B86" s="87" t="s">
        <v>297</v>
      </c>
      <c r="C86" s="32"/>
      <c r="D86" s="16"/>
    </row>
    <row r="87" spans="1:5" x14ac:dyDescent="0.2">
      <c r="A87" s="17" t="s">
        <v>99</v>
      </c>
      <c r="B87" s="87" t="s">
        <v>100</v>
      </c>
      <c r="C87" s="32"/>
      <c r="D87" s="16"/>
    </row>
    <row r="88" spans="1:5" x14ac:dyDescent="0.2">
      <c r="A88" s="17" t="s">
        <v>101</v>
      </c>
      <c r="B88" s="87" t="s">
        <v>102</v>
      </c>
      <c r="C88" s="32"/>
      <c r="D88" s="16"/>
      <c r="E88" s="111"/>
    </row>
    <row r="89" spans="1:5" x14ac:dyDescent="0.2">
      <c r="A89" s="17" t="s">
        <v>103</v>
      </c>
      <c r="B89" s="87" t="s">
        <v>104</v>
      </c>
      <c r="C89" s="32"/>
      <c r="D89" s="16"/>
    </row>
    <row r="90" spans="1:5" x14ac:dyDescent="0.2">
      <c r="A90" s="17" t="s">
        <v>105</v>
      </c>
      <c r="B90" s="87" t="s">
        <v>106</v>
      </c>
      <c r="C90" s="32"/>
      <c r="D90" s="16"/>
    </row>
    <row r="91" spans="1:5" x14ac:dyDescent="0.2">
      <c r="A91" s="17" t="s">
        <v>235</v>
      </c>
      <c r="B91" s="87" t="s">
        <v>107</v>
      </c>
      <c r="C91" s="32"/>
      <c r="D91" s="32">
        <v>0</v>
      </c>
      <c r="E91" s="111"/>
    </row>
    <row r="92" spans="1:5" x14ac:dyDescent="0.2">
      <c r="A92" s="17" t="s">
        <v>236</v>
      </c>
      <c r="B92" s="87" t="s">
        <v>285</v>
      </c>
      <c r="C92" s="16"/>
      <c r="D92" s="16"/>
    </row>
    <row r="93" spans="1:5" x14ac:dyDescent="0.2">
      <c r="A93" s="17" t="s">
        <v>108</v>
      </c>
      <c r="B93" s="87" t="s">
        <v>286</v>
      </c>
      <c r="C93" s="16"/>
      <c r="D93" s="16"/>
    </row>
    <row r="94" spans="1:5" x14ac:dyDescent="0.2">
      <c r="A94" s="17" t="s">
        <v>109</v>
      </c>
      <c r="B94" s="87" t="s">
        <v>287</v>
      </c>
      <c r="C94" s="16"/>
      <c r="D94" s="16"/>
    </row>
    <row r="95" spans="1:5" x14ac:dyDescent="0.2">
      <c r="A95" s="17" t="s">
        <v>259</v>
      </c>
      <c r="B95" s="87" t="s">
        <v>110</v>
      </c>
      <c r="C95" s="16"/>
      <c r="D95" s="16"/>
    </row>
    <row r="96" spans="1:5" x14ac:dyDescent="0.2">
      <c r="A96" s="18" t="s">
        <v>260</v>
      </c>
      <c r="B96" s="87" t="s">
        <v>111</v>
      </c>
      <c r="C96" s="26">
        <f>SUM(C64:C95)-SUM(C73:C84)-SUM(C87:C90)</f>
        <v>13764343</v>
      </c>
      <c r="D96" s="26">
        <f>SUM(D64:D95)-SUM(D73:D84)-SUM(D87:D90)</f>
        <v>11056528</v>
      </c>
    </row>
    <row r="97" spans="1:5" x14ac:dyDescent="0.2">
      <c r="A97" s="18"/>
      <c r="B97" s="87"/>
      <c r="C97" s="16"/>
      <c r="D97" s="16"/>
    </row>
    <row r="98" spans="1:5" x14ac:dyDescent="0.2">
      <c r="A98" s="18" t="s">
        <v>288</v>
      </c>
      <c r="B98" s="87"/>
      <c r="C98" s="16"/>
      <c r="D98" s="16"/>
    </row>
    <row r="99" spans="1:5" x14ac:dyDescent="0.2">
      <c r="A99" s="17" t="s">
        <v>289</v>
      </c>
      <c r="B99" s="87">
        <v>37</v>
      </c>
      <c r="C99" s="32">
        <f>SUM(C101:C102)</f>
        <v>0</v>
      </c>
      <c r="D99" s="32">
        <f>SUM(D101:D102)</f>
        <v>0</v>
      </c>
    </row>
    <row r="100" spans="1:5" x14ac:dyDescent="0.2">
      <c r="A100" s="17" t="s">
        <v>222</v>
      </c>
      <c r="B100" s="87"/>
      <c r="C100" s="32"/>
      <c r="D100" s="32"/>
    </row>
    <row r="101" spans="1:5" x14ac:dyDescent="0.2">
      <c r="A101" s="21" t="s">
        <v>290</v>
      </c>
      <c r="B101" s="87" t="s">
        <v>112</v>
      </c>
      <c r="C101" s="32"/>
      <c r="D101" s="32"/>
    </row>
    <row r="102" spans="1:5" x14ac:dyDescent="0.2">
      <c r="A102" s="17" t="s">
        <v>291</v>
      </c>
      <c r="B102" s="87" t="s">
        <v>113</v>
      </c>
      <c r="C102" s="32"/>
      <c r="D102" s="32"/>
    </row>
    <row r="103" spans="1:5" x14ac:dyDescent="0.2">
      <c r="A103" s="17" t="s">
        <v>223</v>
      </c>
      <c r="B103" s="87">
        <v>38</v>
      </c>
      <c r="C103" s="32"/>
      <c r="D103" s="32"/>
    </row>
    <row r="104" spans="1:5" x14ac:dyDescent="0.2">
      <c r="A104" s="17" t="s">
        <v>224</v>
      </c>
      <c r="B104" s="87">
        <v>39</v>
      </c>
      <c r="C104" s="32"/>
      <c r="D104" s="32"/>
    </row>
    <row r="105" spans="1:5" x14ac:dyDescent="0.2">
      <c r="A105" s="17" t="s">
        <v>225</v>
      </c>
      <c r="B105" s="87">
        <v>40</v>
      </c>
      <c r="C105" s="32">
        <f>SUM(C107:C109)</f>
        <v>0</v>
      </c>
      <c r="D105" s="89">
        <f>SUM(D107:D109)</f>
        <v>0</v>
      </c>
    </row>
    <row r="106" spans="1:5" x14ac:dyDescent="0.2">
      <c r="A106" s="17" t="s">
        <v>222</v>
      </c>
      <c r="B106" s="54" t="s">
        <v>297</v>
      </c>
      <c r="C106" s="32"/>
      <c r="D106" s="32"/>
    </row>
    <row r="107" spans="1:5" ht="25.5" x14ac:dyDescent="0.2">
      <c r="A107" s="17" t="s">
        <v>407</v>
      </c>
      <c r="B107" s="87" t="s">
        <v>114</v>
      </c>
      <c r="C107" s="32"/>
      <c r="D107" s="32"/>
      <c r="E107" s="111"/>
    </row>
    <row r="108" spans="1:5" x14ac:dyDescent="0.2">
      <c r="A108" s="17" t="s">
        <v>115</v>
      </c>
      <c r="B108" s="87" t="s">
        <v>116</v>
      </c>
      <c r="C108" s="32">
        <v>0</v>
      </c>
      <c r="D108" s="32"/>
      <c r="E108" s="111"/>
    </row>
    <row r="109" spans="1:5" ht="25.5" x14ac:dyDescent="0.2">
      <c r="A109" s="17" t="s">
        <v>408</v>
      </c>
      <c r="B109" s="87" t="s">
        <v>409</v>
      </c>
      <c r="C109" s="32">
        <v>0</v>
      </c>
      <c r="D109" s="32">
        <v>0</v>
      </c>
      <c r="E109" s="111"/>
    </row>
    <row r="110" spans="1:5" x14ac:dyDescent="0.2">
      <c r="A110" s="17" t="s">
        <v>292</v>
      </c>
      <c r="B110" s="87">
        <v>41</v>
      </c>
      <c r="C110" s="32"/>
      <c r="D110" s="90"/>
      <c r="E110" s="111"/>
    </row>
    <row r="111" spans="1:5" x14ac:dyDescent="0.2">
      <c r="A111" s="17" t="s">
        <v>293</v>
      </c>
      <c r="B111" s="88">
        <v>42</v>
      </c>
      <c r="C111" s="32">
        <f>C113+C114</f>
        <v>0</v>
      </c>
      <c r="D111" s="32">
        <f>D113+D114</f>
        <v>0</v>
      </c>
    </row>
    <row r="112" spans="1:5" x14ac:dyDescent="0.2">
      <c r="A112" s="17" t="s">
        <v>222</v>
      </c>
      <c r="B112" s="88"/>
      <c r="C112" s="32"/>
      <c r="D112" s="32"/>
    </row>
    <row r="113" spans="1:5" ht="12.75" customHeight="1" x14ac:dyDescent="0.2">
      <c r="A113" s="10" t="s">
        <v>294</v>
      </c>
      <c r="B113" s="88" t="s">
        <v>117</v>
      </c>
      <c r="C113" s="32"/>
      <c r="D113" s="32"/>
      <c r="E113" s="111"/>
    </row>
    <row r="114" spans="1:5" x14ac:dyDescent="0.2">
      <c r="A114" s="17" t="s">
        <v>295</v>
      </c>
      <c r="B114" s="88" t="s">
        <v>118</v>
      </c>
      <c r="C114" s="32"/>
      <c r="D114" s="32"/>
      <c r="E114" s="111"/>
    </row>
    <row r="115" spans="1:5" x14ac:dyDescent="0.2">
      <c r="A115" s="18" t="s">
        <v>296</v>
      </c>
      <c r="B115" s="88">
        <v>43</v>
      </c>
      <c r="C115" s="26">
        <f>C99+C103-C104+C105+C111+C110</f>
        <v>0</v>
      </c>
      <c r="D115" s="26">
        <f>D99+D103-D104+D105+D111</f>
        <v>0</v>
      </c>
    </row>
    <row r="116" spans="1:5" x14ac:dyDescent="0.2">
      <c r="A116" s="18"/>
      <c r="B116" s="88"/>
      <c r="C116" s="26"/>
      <c r="D116" s="26"/>
    </row>
    <row r="117" spans="1:5" x14ac:dyDescent="0.2">
      <c r="A117" s="18" t="s">
        <v>410</v>
      </c>
      <c r="B117" s="22" t="s">
        <v>345</v>
      </c>
      <c r="C117" s="26">
        <f>C115+C96</f>
        <v>13764343</v>
      </c>
      <c r="D117" s="26">
        <f>D115+D96</f>
        <v>11056528</v>
      </c>
    </row>
    <row r="118" spans="1:5" x14ac:dyDescent="0.2">
      <c r="C118" s="23"/>
      <c r="D118" s="23"/>
    </row>
    <row r="119" spans="1:5" x14ac:dyDescent="0.2">
      <c r="A119" s="24"/>
      <c r="C119" s="19"/>
      <c r="D119" s="19"/>
    </row>
    <row r="120" spans="1:5" ht="20.25" customHeight="1" x14ac:dyDescent="0.2">
      <c r="A120" s="24" t="s">
        <v>436</v>
      </c>
      <c r="C120" s="10" t="s">
        <v>441</v>
      </c>
      <c r="D120" s="19"/>
    </row>
    <row r="121" spans="1:5" ht="25.5" customHeight="1" x14ac:dyDescent="0.2">
      <c r="A121" s="10" t="s">
        <v>438</v>
      </c>
      <c r="C121" s="10" t="s">
        <v>441</v>
      </c>
    </row>
    <row r="122" spans="1:5" ht="20.25" customHeight="1" x14ac:dyDescent="0.2">
      <c r="A122" s="24" t="s">
        <v>439</v>
      </c>
      <c r="C122" s="10" t="s">
        <v>441</v>
      </c>
    </row>
    <row r="123" spans="1:5" x14ac:dyDescent="0.2">
      <c r="A123" s="24"/>
    </row>
    <row r="124" spans="1:5" x14ac:dyDescent="0.2">
      <c r="A124" s="29" t="s">
        <v>344</v>
      </c>
      <c r="C124" s="19"/>
    </row>
    <row r="125" spans="1:5" x14ac:dyDescent="0.2">
      <c r="A125" s="24" t="s">
        <v>197</v>
      </c>
    </row>
    <row r="126" spans="1:5" x14ac:dyDescent="0.2">
      <c r="A126" s="24"/>
    </row>
    <row r="127" spans="1:5" x14ac:dyDescent="0.2">
      <c r="A127" s="24"/>
    </row>
  </sheetData>
  <mergeCells count="5">
    <mergeCell ref="C1:D1"/>
    <mergeCell ref="A3:D3"/>
    <mergeCell ref="A4:D4"/>
    <mergeCell ref="A5:D5"/>
    <mergeCell ref="A6:D6"/>
  </mergeCells>
  <pageMargins left="0.94488188976377963" right="0" top="0.31496062992125984" bottom="0.39370078740157483" header="0.23622047244094491" footer="0.23622047244094491"/>
  <pageSetup paperSize="9" scale="85" fitToHeight="2" orientation="portrait" r:id="rId1"/>
  <headerFooter alignWithMargins="0">
    <oddFooter>Страница  &amp;P из &amp;N</oddFooter>
  </headerFooter>
  <rowBreaks count="1" manualBreakCount="1">
    <brk id="61"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1"/>
  <dimension ref="A1:F137"/>
  <sheetViews>
    <sheetView tabSelected="1" zoomScale="90" zoomScaleNormal="90" zoomScaleSheetLayoutView="100" workbookViewId="0">
      <pane xSplit="2" ySplit="9" topLeftCell="C10" activePane="bottomRight" state="frozen"/>
      <selection activeCell="E15" sqref="E15"/>
      <selection pane="topRight" activeCell="E15" sqref="E15"/>
      <selection pane="bottomLeft" activeCell="E15" sqref="E15"/>
      <selection pane="bottomRight" activeCell="A29" sqref="A29"/>
    </sheetView>
  </sheetViews>
  <sheetFormatPr defaultColWidth="9.140625" defaultRowHeight="12.75" x14ac:dyDescent="0.2"/>
  <cols>
    <col min="1" max="1" width="69.28515625" style="10" customWidth="1"/>
    <col min="2" max="2" width="14" style="10" customWidth="1"/>
    <col min="3" max="3" width="17.5703125" style="144" customWidth="1"/>
    <col min="4" max="4" width="17.5703125" style="10" customWidth="1"/>
    <col min="5" max="16384" width="9.140625" style="10"/>
  </cols>
  <sheetData>
    <row r="1" spans="1:6" x14ac:dyDescent="0.2">
      <c r="C1" s="189"/>
      <c r="D1" s="190"/>
    </row>
    <row r="2" spans="1:6" x14ac:dyDescent="0.2">
      <c r="C2" s="141"/>
      <c r="D2" s="9" t="s">
        <v>454</v>
      </c>
    </row>
    <row r="3" spans="1:6" x14ac:dyDescent="0.2">
      <c r="A3" s="191" t="s">
        <v>692</v>
      </c>
      <c r="B3" s="191"/>
      <c r="C3" s="191"/>
      <c r="D3" s="191"/>
    </row>
    <row r="4" spans="1:6" x14ac:dyDescent="0.2">
      <c r="A4" s="186"/>
      <c r="B4" s="186"/>
      <c r="C4" s="186"/>
      <c r="D4" s="186"/>
    </row>
    <row r="5" spans="1:6" x14ac:dyDescent="0.2">
      <c r="A5" s="191" t="s">
        <v>455</v>
      </c>
      <c r="B5" s="191"/>
      <c r="C5" s="191"/>
      <c r="D5" s="191"/>
    </row>
    <row r="6" spans="1:6" x14ac:dyDescent="0.2">
      <c r="A6" s="186" t="s">
        <v>670</v>
      </c>
      <c r="B6" s="186"/>
      <c r="C6" s="186"/>
      <c r="D6" s="186"/>
    </row>
    <row r="7" spans="1:6" s="11" customFormat="1" x14ac:dyDescent="0.2">
      <c r="C7" s="142"/>
      <c r="D7" s="12" t="s">
        <v>458</v>
      </c>
    </row>
    <row r="8" spans="1:6" ht="25.5" x14ac:dyDescent="0.2">
      <c r="A8" s="134" t="s">
        <v>456</v>
      </c>
      <c r="B8" s="134" t="s">
        <v>457</v>
      </c>
      <c r="C8" s="143" t="s">
        <v>672</v>
      </c>
      <c r="D8" s="134" t="s">
        <v>671</v>
      </c>
    </row>
    <row r="9" spans="1:6" x14ac:dyDescent="0.2">
      <c r="A9" s="14">
        <v>1</v>
      </c>
      <c r="B9" s="85">
        <v>2</v>
      </c>
      <c r="C9" s="85">
        <v>3</v>
      </c>
      <c r="D9" s="85">
        <v>4</v>
      </c>
    </row>
    <row r="10" spans="1:6" x14ac:dyDescent="0.2">
      <c r="A10" s="135" t="s">
        <v>459</v>
      </c>
      <c r="B10" s="86"/>
      <c r="C10" s="145" t="s">
        <v>297</v>
      </c>
      <c r="D10" s="146" t="s">
        <v>297</v>
      </c>
    </row>
    <row r="11" spans="1:6" x14ac:dyDescent="0.2">
      <c r="A11" s="136" t="s">
        <v>460</v>
      </c>
      <c r="B11" s="87">
        <v>1</v>
      </c>
      <c r="C11" s="164">
        <v>892812</v>
      </c>
      <c r="D11" s="164">
        <v>66445</v>
      </c>
      <c r="E11" s="167"/>
      <c r="F11" s="167"/>
    </row>
    <row r="12" spans="1:6" x14ac:dyDescent="0.2">
      <c r="A12" s="136" t="s">
        <v>461</v>
      </c>
      <c r="B12" s="87" t="s">
        <v>297</v>
      </c>
      <c r="C12" s="165">
        <v>0</v>
      </c>
      <c r="D12" s="165">
        <v>0</v>
      </c>
    </row>
    <row r="13" spans="1:6" x14ac:dyDescent="0.2">
      <c r="A13" s="136" t="s">
        <v>462</v>
      </c>
      <c r="B13" s="87" t="s">
        <v>184</v>
      </c>
      <c r="C13" s="164">
        <v>0</v>
      </c>
      <c r="D13" s="164">
        <v>0</v>
      </c>
    </row>
    <row r="14" spans="1:6" ht="25.5" x14ac:dyDescent="0.2">
      <c r="A14" s="136" t="s">
        <v>463</v>
      </c>
      <c r="B14" s="87" t="s">
        <v>185</v>
      </c>
      <c r="C14" s="164">
        <v>892812</v>
      </c>
      <c r="D14" s="164">
        <v>66445</v>
      </c>
    </row>
    <row r="15" spans="1:6" x14ac:dyDescent="0.2">
      <c r="A15" s="149" t="s">
        <v>673</v>
      </c>
      <c r="B15" s="133" t="s">
        <v>186</v>
      </c>
      <c r="C15" s="164">
        <v>0</v>
      </c>
      <c r="D15" s="164">
        <v>0</v>
      </c>
    </row>
    <row r="16" spans="1:6" x14ac:dyDescent="0.2">
      <c r="A16" s="136" t="s">
        <v>464</v>
      </c>
      <c r="B16" s="87">
        <v>2</v>
      </c>
      <c r="C16" s="164">
        <v>0</v>
      </c>
      <c r="D16" s="164">
        <v>0</v>
      </c>
    </row>
    <row r="17" spans="1:4" x14ac:dyDescent="0.2">
      <c r="A17" s="136" t="s">
        <v>465</v>
      </c>
      <c r="B17" s="87">
        <v>3</v>
      </c>
      <c r="C17" s="164">
        <v>0</v>
      </c>
      <c r="D17" s="164">
        <v>0</v>
      </c>
    </row>
    <row r="18" spans="1:4" x14ac:dyDescent="0.2">
      <c r="A18" s="136" t="s">
        <v>466</v>
      </c>
      <c r="B18" s="87" t="s">
        <v>297</v>
      </c>
      <c r="C18" s="165">
        <v>0</v>
      </c>
      <c r="D18" s="165">
        <v>0</v>
      </c>
    </row>
    <row r="19" spans="1:4" x14ac:dyDescent="0.2">
      <c r="A19" s="136" t="s">
        <v>467</v>
      </c>
      <c r="B19" s="87" t="s">
        <v>189</v>
      </c>
      <c r="C19" s="164">
        <v>0</v>
      </c>
      <c r="D19" s="164">
        <v>0</v>
      </c>
    </row>
    <row r="20" spans="1:4" x14ac:dyDescent="0.2">
      <c r="A20" s="136" t="s">
        <v>468</v>
      </c>
      <c r="B20" s="87">
        <v>4</v>
      </c>
      <c r="C20" s="164">
        <v>0</v>
      </c>
      <c r="D20" s="164">
        <v>412165</v>
      </c>
    </row>
    <row r="21" spans="1:4" x14ac:dyDescent="0.2">
      <c r="A21" s="136" t="s">
        <v>466</v>
      </c>
      <c r="B21" s="87" t="s">
        <v>297</v>
      </c>
      <c r="C21" s="165">
        <v>0</v>
      </c>
      <c r="D21" s="165">
        <v>0</v>
      </c>
    </row>
    <row r="22" spans="1:4" x14ac:dyDescent="0.2">
      <c r="A22" s="136" t="s">
        <v>467</v>
      </c>
      <c r="B22" s="87" t="s">
        <v>261</v>
      </c>
      <c r="C22" s="164">
        <v>0</v>
      </c>
      <c r="D22" s="164">
        <v>0</v>
      </c>
    </row>
    <row r="23" spans="1:4" ht="25.5" x14ac:dyDescent="0.2">
      <c r="A23" s="136" t="s">
        <v>469</v>
      </c>
      <c r="B23" s="87">
        <v>5</v>
      </c>
      <c r="C23" s="164">
        <v>63378944</v>
      </c>
      <c r="D23" s="164">
        <v>61932691</v>
      </c>
    </row>
    <row r="24" spans="1:4" x14ac:dyDescent="0.2">
      <c r="A24" s="17" t="s">
        <v>466</v>
      </c>
      <c r="B24" s="87"/>
      <c r="C24" s="165">
        <v>0</v>
      </c>
      <c r="D24" s="165">
        <v>0</v>
      </c>
    </row>
    <row r="25" spans="1:4" x14ac:dyDescent="0.2">
      <c r="A25" s="17" t="s">
        <v>467</v>
      </c>
      <c r="B25" s="87" t="s">
        <v>262</v>
      </c>
      <c r="C25" s="164">
        <v>1508146</v>
      </c>
      <c r="D25" s="164">
        <v>1481788</v>
      </c>
    </row>
    <row r="26" spans="1:4" x14ac:dyDescent="0.2">
      <c r="A26" s="17" t="s">
        <v>470</v>
      </c>
      <c r="B26" s="87">
        <v>6</v>
      </c>
      <c r="C26" s="164">
        <v>2929920</v>
      </c>
      <c r="D26" s="164">
        <v>3070899</v>
      </c>
    </row>
    <row r="27" spans="1:4" x14ac:dyDescent="0.2">
      <c r="A27" s="17" t="s">
        <v>466</v>
      </c>
      <c r="B27" s="87" t="s">
        <v>297</v>
      </c>
      <c r="C27" s="165">
        <v>0</v>
      </c>
      <c r="D27" s="165">
        <v>0</v>
      </c>
    </row>
    <row r="28" spans="1:4" x14ac:dyDescent="0.2">
      <c r="A28" s="17" t="s">
        <v>467</v>
      </c>
      <c r="B28" s="87" t="s">
        <v>34</v>
      </c>
      <c r="C28" s="164">
        <v>124966</v>
      </c>
      <c r="D28" s="164">
        <v>125010</v>
      </c>
    </row>
    <row r="29" spans="1:4" ht="25.5" x14ac:dyDescent="0.2">
      <c r="A29" s="17" t="s">
        <v>471</v>
      </c>
      <c r="B29" s="87">
        <v>7</v>
      </c>
      <c r="C29" s="164">
        <v>0</v>
      </c>
      <c r="D29" s="164">
        <v>0</v>
      </c>
    </row>
    <row r="30" spans="1:4" x14ac:dyDescent="0.2">
      <c r="A30" s="17" t="s">
        <v>466</v>
      </c>
      <c r="B30" s="87" t="s">
        <v>297</v>
      </c>
      <c r="C30" s="165">
        <v>0</v>
      </c>
      <c r="D30" s="165">
        <v>0</v>
      </c>
    </row>
    <row r="31" spans="1:4" x14ac:dyDescent="0.2">
      <c r="A31" s="17" t="s">
        <v>467</v>
      </c>
      <c r="B31" s="87" t="s">
        <v>35</v>
      </c>
      <c r="C31" s="164">
        <v>0</v>
      </c>
      <c r="D31" s="164">
        <v>0</v>
      </c>
    </row>
    <row r="32" spans="1:4" x14ac:dyDescent="0.2">
      <c r="A32" s="17" t="s">
        <v>472</v>
      </c>
      <c r="B32" s="87">
        <v>8</v>
      </c>
      <c r="C32" s="164">
        <v>0</v>
      </c>
      <c r="D32" s="164">
        <v>28824</v>
      </c>
    </row>
    <row r="33" spans="1:6" x14ac:dyDescent="0.2">
      <c r="A33" s="17" t="s">
        <v>473</v>
      </c>
      <c r="B33" s="87">
        <v>9</v>
      </c>
      <c r="C33" s="164">
        <v>0</v>
      </c>
      <c r="D33" s="164">
        <v>0</v>
      </c>
    </row>
    <row r="34" spans="1:6" x14ac:dyDescent="0.2">
      <c r="A34" s="17" t="s">
        <v>474</v>
      </c>
      <c r="B34" s="87">
        <v>10</v>
      </c>
      <c r="C34" s="164">
        <v>12872</v>
      </c>
      <c r="D34" s="164">
        <v>12708</v>
      </c>
    </row>
    <row r="35" spans="1:6" x14ac:dyDescent="0.2">
      <c r="A35" s="17" t="s">
        <v>475</v>
      </c>
      <c r="B35" s="87">
        <v>11</v>
      </c>
      <c r="C35" s="164">
        <v>0</v>
      </c>
      <c r="D35" s="164">
        <v>0</v>
      </c>
    </row>
    <row r="36" spans="1:6" x14ac:dyDescent="0.2">
      <c r="A36" s="17" t="s">
        <v>685</v>
      </c>
      <c r="B36" s="87">
        <v>12</v>
      </c>
      <c r="C36" s="164">
        <v>306081</v>
      </c>
      <c r="D36" s="164">
        <v>263723</v>
      </c>
    </row>
    <row r="37" spans="1:6" ht="25.5" x14ac:dyDescent="0.2">
      <c r="A37" s="17" t="s">
        <v>476</v>
      </c>
      <c r="B37" s="87">
        <v>13</v>
      </c>
      <c r="C37" s="164">
        <v>369544</v>
      </c>
      <c r="D37" s="164">
        <v>281668</v>
      </c>
    </row>
    <row r="38" spans="1:6" x14ac:dyDescent="0.2">
      <c r="A38" s="17" t="s">
        <v>499</v>
      </c>
      <c r="B38" s="87">
        <v>14</v>
      </c>
      <c r="C38" s="164">
        <v>0</v>
      </c>
      <c r="D38" s="164">
        <v>0</v>
      </c>
    </row>
    <row r="39" spans="1:6" x14ac:dyDescent="0.2">
      <c r="A39" s="17" t="s">
        <v>477</v>
      </c>
      <c r="B39" s="87">
        <v>15</v>
      </c>
      <c r="C39" s="164">
        <v>815447</v>
      </c>
      <c r="D39" s="164">
        <v>440764</v>
      </c>
    </row>
    <row r="40" spans="1:6" x14ac:dyDescent="0.2">
      <c r="A40" s="17" t="s">
        <v>478</v>
      </c>
      <c r="B40" s="87">
        <v>16</v>
      </c>
      <c r="C40" s="164">
        <v>2166021</v>
      </c>
      <c r="D40" s="164">
        <v>6962425</v>
      </c>
      <c r="E40" s="167"/>
      <c r="F40" s="167"/>
    </row>
    <row r="41" spans="1:6" x14ac:dyDescent="0.2">
      <c r="A41" s="17" t="s">
        <v>466</v>
      </c>
      <c r="B41" s="87" t="s">
        <v>297</v>
      </c>
      <c r="C41" s="165">
        <v>0</v>
      </c>
      <c r="D41" s="165">
        <v>0</v>
      </c>
    </row>
    <row r="42" spans="1:6" x14ac:dyDescent="0.2">
      <c r="A42" s="17" t="s">
        <v>479</v>
      </c>
      <c r="B42" s="150" t="s">
        <v>61</v>
      </c>
      <c r="C42" s="164">
        <v>0</v>
      </c>
      <c r="D42" s="164">
        <v>0</v>
      </c>
    </row>
    <row r="43" spans="1:6" x14ac:dyDescent="0.2">
      <c r="A43" s="17" t="s">
        <v>480</v>
      </c>
      <c r="B43" s="150" t="s">
        <v>453</v>
      </c>
      <c r="C43" s="164">
        <v>0</v>
      </c>
      <c r="D43" s="164">
        <v>0</v>
      </c>
    </row>
    <row r="44" spans="1:6" x14ac:dyDescent="0.2">
      <c r="A44" s="17" t="s">
        <v>481</v>
      </c>
      <c r="B44" s="150" t="s">
        <v>620</v>
      </c>
      <c r="C44" s="164">
        <v>0</v>
      </c>
      <c r="D44" s="164">
        <v>0</v>
      </c>
    </row>
    <row r="45" spans="1:6" x14ac:dyDescent="0.2">
      <c r="A45" s="17" t="s">
        <v>482</v>
      </c>
      <c r="B45" s="150" t="s">
        <v>63</v>
      </c>
      <c r="C45" s="164">
        <v>0</v>
      </c>
      <c r="D45" s="164">
        <v>0</v>
      </c>
    </row>
    <row r="46" spans="1:6" x14ac:dyDescent="0.2">
      <c r="A46" s="17" t="s">
        <v>483</v>
      </c>
      <c r="B46" s="150" t="s">
        <v>65</v>
      </c>
      <c r="C46" s="164">
        <v>51629</v>
      </c>
      <c r="D46" s="164">
        <v>212619</v>
      </c>
    </row>
    <row r="47" spans="1:6" x14ac:dyDescent="0.2">
      <c r="A47" s="17" t="s">
        <v>484</v>
      </c>
      <c r="B47" s="150" t="s">
        <v>67</v>
      </c>
      <c r="C47" s="164">
        <v>387854</v>
      </c>
      <c r="D47" s="164">
        <v>241021</v>
      </c>
    </row>
    <row r="48" spans="1:6" x14ac:dyDescent="0.2">
      <c r="A48" s="17" t="s">
        <v>485</v>
      </c>
      <c r="B48" s="150" t="s">
        <v>132</v>
      </c>
      <c r="C48" s="164">
        <v>1658154</v>
      </c>
      <c r="D48" s="164">
        <v>6420633</v>
      </c>
    </row>
    <row r="49" spans="1:6" x14ac:dyDescent="0.2">
      <c r="A49" s="17" t="s">
        <v>486</v>
      </c>
      <c r="B49" s="150" t="s">
        <v>621</v>
      </c>
      <c r="C49" s="164">
        <v>36317</v>
      </c>
      <c r="D49" s="164">
        <v>38053</v>
      </c>
    </row>
    <row r="50" spans="1:6" x14ac:dyDescent="0.2">
      <c r="A50" s="17" t="s">
        <v>487</v>
      </c>
      <c r="B50" s="150" t="s">
        <v>622</v>
      </c>
      <c r="C50" s="164">
        <v>0</v>
      </c>
      <c r="D50" s="164">
        <v>0</v>
      </c>
    </row>
    <row r="51" spans="1:6" x14ac:dyDescent="0.2">
      <c r="A51" s="17" t="s">
        <v>684</v>
      </c>
      <c r="B51" s="150" t="s">
        <v>623</v>
      </c>
      <c r="C51" s="164">
        <v>32067</v>
      </c>
      <c r="D51" s="164">
        <v>50099</v>
      </c>
    </row>
    <row r="52" spans="1:6" x14ac:dyDescent="0.2">
      <c r="A52" s="17" t="s">
        <v>488</v>
      </c>
      <c r="B52" s="150" t="s">
        <v>624</v>
      </c>
      <c r="C52" s="164">
        <v>0</v>
      </c>
      <c r="D52" s="164">
        <v>0</v>
      </c>
    </row>
    <row r="53" spans="1:6" x14ac:dyDescent="0.2">
      <c r="A53" s="17" t="s">
        <v>489</v>
      </c>
      <c r="B53" s="150">
        <v>17</v>
      </c>
      <c r="C53" s="164">
        <v>0</v>
      </c>
      <c r="D53" s="164">
        <v>0</v>
      </c>
    </row>
    <row r="54" spans="1:6" x14ac:dyDescent="0.2">
      <c r="A54" s="17" t="s">
        <v>466</v>
      </c>
      <c r="B54" s="148"/>
      <c r="C54" s="165">
        <v>0</v>
      </c>
      <c r="D54" s="165">
        <v>0</v>
      </c>
    </row>
    <row r="55" spans="1:6" x14ac:dyDescent="0.2">
      <c r="A55" s="17" t="s">
        <v>490</v>
      </c>
      <c r="B55" s="150" t="s">
        <v>625</v>
      </c>
      <c r="C55" s="164">
        <v>0</v>
      </c>
      <c r="D55" s="164">
        <v>0</v>
      </c>
    </row>
    <row r="56" spans="1:6" x14ac:dyDescent="0.2">
      <c r="A56" s="17" t="s">
        <v>491</v>
      </c>
      <c r="B56" s="150" t="s">
        <v>626</v>
      </c>
      <c r="C56" s="164">
        <v>0</v>
      </c>
      <c r="D56" s="164">
        <v>0</v>
      </c>
    </row>
    <row r="57" spans="1:6" x14ac:dyDescent="0.2">
      <c r="A57" s="17" t="s">
        <v>492</v>
      </c>
      <c r="B57" s="150" t="s">
        <v>627</v>
      </c>
      <c r="C57" s="164">
        <v>0</v>
      </c>
      <c r="D57" s="164">
        <v>0</v>
      </c>
    </row>
    <row r="58" spans="1:6" x14ac:dyDescent="0.2">
      <c r="A58" s="17" t="s">
        <v>493</v>
      </c>
      <c r="B58" s="150" t="s">
        <v>628</v>
      </c>
      <c r="C58" s="164">
        <v>0</v>
      </c>
      <c r="D58" s="164">
        <v>0</v>
      </c>
    </row>
    <row r="59" spans="1:6" x14ac:dyDescent="0.2">
      <c r="A59" s="17" t="s">
        <v>494</v>
      </c>
      <c r="B59" s="87">
        <v>18</v>
      </c>
      <c r="C59" s="164">
        <v>14324</v>
      </c>
      <c r="D59" s="164">
        <v>12577</v>
      </c>
    </row>
    <row r="60" spans="1:6" x14ac:dyDescent="0.2">
      <c r="A60" s="17" t="s">
        <v>495</v>
      </c>
      <c r="B60" s="87">
        <v>19</v>
      </c>
      <c r="C60" s="164">
        <v>149999</v>
      </c>
      <c r="D60" s="164">
        <v>191143</v>
      </c>
    </row>
    <row r="61" spans="1:6" x14ac:dyDescent="0.2">
      <c r="A61" s="17" t="s">
        <v>496</v>
      </c>
      <c r="B61" s="87">
        <v>20</v>
      </c>
      <c r="C61" s="164">
        <v>142076</v>
      </c>
      <c r="D61" s="164">
        <v>109787</v>
      </c>
    </row>
    <row r="62" spans="1:6" x14ac:dyDescent="0.2">
      <c r="A62" s="17" t="s">
        <v>497</v>
      </c>
      <c r="B62" s="87">
        <v>21</v>
      </c>
      <c r="C62" s="164">
        <v>0</v>
      </c>
      <c r="D62" s="164">
        <v>0</v>
      </c>
    </row>
    <row r="63" spans="1:6" x14ac:dyDescent="0.2">
      <c r="A63" s="18" t="s">
        <v>498</v>
      </c>
      <c r="B63" s="84">
        <v>22</v>
      </c>
      <c r="C63" s="175">
        <v>71178040</v>
      </c>
      <c r="D63" s="175">
        <v>73785819</v>
      </c>
      <c r="E63" s="167"/>
      <c r="F63" s="167"/>
    </row>
    <row r="64" spans="1:6" x14ac:dyDescent="0.2">
      <c r="A64" s="20" t="s">
        <v>500</v>
      </c>
      <c r="B64" s="87"/>
      <c r="C64" s="166">
        <v>0</v>
      </c>
      <c r="D64" s="166">
        <v>0</v>
      </c>
    </row>
    <row r="65" spans="1:6" x14ac:dyDescent="0.2">
      <c r="A65" s="17" t="s">
        <v>501</v>
      </c>
      <c r="B65" s="87">
        <v>23</v>
      </c>
      <c r="C65" s="164">
        <v>11279107</v>
      </c>
      <c r="D65" s="164">
        <v>7666052</v>
      </c>
    </row>
    <row r="66" spans="1:6" x14ac:dyDescent="0.2">
      <c r="A66" s="17" t="s">
        <v>502</v>
      </c>
      <c r="B66" s="87">
        <v>24</v>
      </c>
      <c r="C66" s="164">
        <v>0</v>
      </c>
      <c r="D66" s="164">
        <v>0</v>
      </c>
    </row>
    <row r="67" spans="1:6" x14ac:dyDescent="0.2">
      <c r="A67" s="17" t="s">
        <v>503</v>
      </c>
      <c r="B67" s="87">
        <v>25</v>
      </c>
      <c r="C67" s="164">
        <v>13296279</v>
      </c>
      <c r="D67" s="164">
        <v>27520394</v>
      </c>
    </row>
    <row r="68" spans="1:6" x14ac:dyDescent="0.2">
      <c r="A68" s="17" t="s">
        <v>504</v>
      </c>
      <c r="B68" s="87">
        <v>26</v>
      </c>
      <c r="C68" s="164">
        <v>0</v>
      </c>
      <c r="D68" s="164">
        <v>0</v>
      </c>
    </row>
    <row r="69" spans="1:6" x14ac:dyDescent="0.2">
      <c r="A69" s="17" t="s">
        <v>505</v>
      </c>
      <c r="B69" s="87">
        <v>27</v>
      </c>
      <c r="C69" s="164">
        <v>0</v>
      </c>
      <c r="D69" s="164">
        <v>0</v>
      </c>
    </row>
    <row r="70" spans="1:6" x14ac:dyDescent="0.2">
      <c r="A70" s="17" t="s">
        <v>506</v>
      </c>
      <c r="B70" s="87">
        <v>28</v>
      </c>
      <c r="C70" s="164">
        <v>0</v>
      </c>
      <c r="D70" s="164">
        <v>0</v>
      </c>
    </row>
    <row r="71" spans="1:6" x14ac:dyDescent="0.2">
      <c r="A71" s="17" t="s">
        <v>507</v>
      </c>
      <c r="B71" s="87">
        <v>29</v>
      </c>
      <c r="C71" s="164">
        <v>1025046</v>
      </c>
      <c r="D71" s="164">
        <v>966594</v>
      </c>
    </row>
    <row r="72" spans="1:6" x14ac:dyDescent="0.2">
      <c r="A72" s="17" t="s">
        <v>508</v>
      </c>
      <c r="B72" s="87">
        <v>30</v>
      </c>
      <c r="C72" s="164">
        <v>48861</v>
      </c>
      <c r="D72" s="164">
        <v>121533</v>
      </c>
      <c r="E72" s="167"/>
      <c r="F72" s="167"/>
    </row>
    <row r="73" spans="1:6" x14ac:dyDescent="0.2">
      <c r="A73" s="17" t="s">
        <v>466</v>
      </c>
      <c r="B73" s="87" t="s">
        <v>297</v>
      </c>
      <c r="C73" s="165">
        <v>0</v>
      </c>
      <c r="D73" s="165">
        <v>0</v>
      </c>
    </row>
    <row r="74" spans="1:6" x14ac:dyDescent="0.2">
      <c r="A74" s="17" t="s">
        <v>509</v>
      </c>
      <c r="B74" s="150" t="s">
        <v>100</v>
      </c>
      <c r="C74" s="164">
        <v>291</v>
      </c>
      <c r="D74" s="164">
        <v>273</v>
      </c>
    </row>
    <row r="75" spans="1:6" x14ac:dyDescent="0.2">
      <c r="A75" s="17" t="s">
        <v>510</v>
      </c>
      <c r="B75" s="150" t="s">
        <v>102</v>
      </c>
      <c r="C75" s="164">
        <v>0</v>
      </c>
      <c r="D75" s="164">
        <v>0</v>
      </c>
    </row>
    <row r="76" spans="1:6" x14ac:dyDescent="0.2">
      <c r="A76" s="17" t="s">
        <v>511</v>
      </c>
      <c r="B76" s="150" t="s">
        <v>104</v>
      </c>
      <c r="C76" s="164">
        <v>0</v>
      </c>
      <c r="D76" s="164">
        <v>0</v>
      </c>
    </row>
    <row r="77" spans="1:6" x14ac:dyDescent="0.2">
      <c r="A77" s="17" t="s">
        <v>512</v>
      </c>
      <c r="B77" s="150" t="s">
        <v>106</v>
      </c>
      <c r="C77" s="164">
        <v>0</v>
      </c>
      <c r="D77" s="164">
        <v>0</v>
      </c>
    </row>
    <row r="78" spans="1:6" x14ac:dyDescent="0.2">
      <c r="A78" s="17" t="s">
        <v>513</v>
      </c>
      <c r="B78" s="150" t="s">
        <v>629</v>
      </c>
      <c r="C78" s="164">
        <v>0</v>
      </c>
      <c r="D78" s="164">
        <v>0</v>
      </c>
    </row>
    <row r="79" spans="1:6" x14ac:dyDescent="0.2">
      <c r="A79" s="17" t="s">
        <v>514</v>
      </c>
      <c r="B79" s="150" t="s">
        <v>630</v>
      </c>
      <c r="C79" s="164">
        <v>0</v>
      </c>
      <c r="D79" s="164">
        <v>0</v>
      </c>
    </row>
    <row r="80" spans="1:6" x14ac:dyDescent="0.2">
      <c r="A80" s="17" t="s">
        <v>515</v>
      </c>
      <c r="B80" s="150" t="s">
        <v>631</v>
      </c>
      <c r="C80" s="164">
        <v>21765</v>
      </c>
      <c r="D80" s="164">
        <v>86959</v>
      </c>
    </row>
    <row r="81" spans="1:4" x14ac:dyDescent="0.2">
      <c r="A81" s="17" t="s">
        <v>516</v>
      </c>
      <c r="B81" s="150" t="s">
        <v>632</v>
      </c>
      <c r="C81" s="164">
        <v>25881</v>
      </c>
      <c r="D81" s="164">
        <v>33031</v>
      </c>
    </row>
    <row r="82" spans="1:4" x14ac:dyDescent="0.2">
      <c r="A82" s="17" t="s">
        <v>517</v>
      </c>
      <c r="B82" s="150" t="s">
        <v>633</v>
      </c>
      <c r="C82" s="164">
        <v>0</v>
      </c>
      <c r="D82" s="164">
        <v>0</v>
      </c>
    </row>
    <row r="83" spans="1:4" x14ac:dyDescent="0.2">
      <c r="A83" s="17" t="s">
        <v>518</v>
      </c>
      <c r="B83" s="150" t="s">
        <v>634</v>
      </c>
      <c r="C83" s="164">
        <v>924</v>
      </c>
      <c r="D83" s="164">
        <v>1270</v>
      </c>
    </row>
    <row r="84" spans="1:4" x14ac:dyDescent="0.2">
      <c r="A84" s="17" t="s">
        <v>519</v>
      </c>
      <c r="B84" s="150" t="s">
        <v>635</v>
      </c>
      <c r="C84" s="164">
        <v>0</v>
      </c>
      <c r="D84" s="164">
        <v>0</v>
      </c>
    </row>
    <row r="85" spans="1:4" x14ac:dyDescent="0.2">
      <c r="A85" s="17" t="s">
        <v>489</v>
      </c>
      <c r="B85" s="87">
        <v>31</v>
      </c>
      <c r="C85" s="164">
        <v>0</v>
      </c>
      <c r="D85" s="164">
        <v>0</v>
      </c>
    </row>
    <row r="86" spans="1:4" x14ac:dyDescent="0.2">
      <c r="A86" s="17" t="s">
        <v>466</v>
      </c>
      <c r="B86" s="87" t="s">
        <v>297</v>
      </c>
      <c r="C86" s="165">
        <v>0</v>
      </c>
      <c r="D86" s="165">
        <v>0</v>
      </c>
    </row>
    <row r="87" spans="1:4" x14ac:dyDescent="0.2">
      <c r="A87" s="17" t="s">
        <v>520</v>
      </c>
      <c r="B87" s="133" t="s">
        <v>636</v>
      </c>
      <c r="C87" s="164">
        <v>0</v>
      </c>
      <c r="D87" s="164">
        <v>0</v>
      </c>
    </row>
    <row r="88" spans="1:4" x14ac:dyDescent="0.2">
      <c r="A88" s="17" t="s">
        <v>521</v>
      </c>
      <c r="B88" s="87" t="s">
        <v>637</v>
      </c>
      <c r="C88" s="164">
        <v>0</v>
      </c>
      <c r="D88" s="164">
        <v>0</v>
      </c>
    </row>
    <row r="89" spans="1:4" x14ac:dyDescent="0.2">
      <c r="A89" s="17" t="s">
        <v>522</v>
      </c>
      <c r="B89" s="133" t="s">
        <v>638</v>
      </c>
      <c r="C89" s="164">
        <v>0</v>
      </c>
      <c r="D89" s="164">
        <v>0</v>
      </c>
    </row>
    <row r="90" spans="1:4" x14ac:dyDescent="0.2">
      <c r="A90" s="17" t="s">
        <v>523</v>
      </c>
      <c r="B90" s="87" t="s">
        <v>639</v>
      </c>
      <c r="C90" s="164">
        <v>0</v>
      </c>
      <c r="D90" s="164">
        <v>0</v>
      </c>
    </row>
    <row r="91" spans="1:4" x14ac:dyDescent="0.2">
      <c r="A91" s="17" t="s">
        <v>524</v>
      </c>
      <c r="B91" s="87">
        <v>32</v>
      </c>
      <c r="C91" s="164">
        <v>211038</v>
      </c>
      <c r="D91" s="164">
        <v>338201</v>
      </c>
    </row>
    <row r="92" spans="1:4" x14ac:dyDescent="0.2">
      <c r="A92" s="17" t="s">
        <v>525</v>
      </c>
      <c r="B92" s="87">
        <v>33</v>
      </c>
      <c r="C92" s="164">
        <v>0</v>
      </c>
      <c r="D92" s="164">
        <v>0</v>
      </c>
    </row>
    <row r="93" spans="1:4" x14ac:dyDescent="0.2">
      <c r="A93" s="17" t="s">
        <v>526</v>
      </c>
      <c r="B93" s="87">
        <v>34</v>
      </c>
      <c r="C93" s="164">
        <v>0</v>
      </c>
      <c r="D93" s="164">
        <v>0</v>
      </c>
    </row>
    <row r="94" spans="1:4" x14ac:dyDescent="0.2">
      <c r="A94" s="17" t="s">
        <v>527</v>
      </c>
      <c r="B94" s="87">
        <v>35</v>
      </c>
      <c r="C94" s="164">
        <v>0</v>
      </c>
      <c r="D94" s="164">
        <v>0</v>
      </c>
    </row>
    <row r="95" spans="1:4" x14ac:dyDescent="0.2">
      <c r="A95" s="17" t="s">
        <v>544</v>
      </c>
      <c r="B95" s="87">
        <v>36</v>
      </c>
      <c r="C95" s="164">
        <v>0</v>
      </c>
      <c r="D95" s="164">
        <v>0</v>
      </c>
    </row>
    <row r="96" spans="1:4" x14ac:dyDescent="0.2">
      <c r="A96" s="17" t="s">
        <v>528</v>
      </c>
      <c r="B96" s="87">
        <v>37</v>
      </c>
      <c r="C96" s="164">
        <v>0</v>
      </c>
      <c r="D96" s="164">
        <v>0</v>
      </c>
    </row>
    <row r="97" spans="1:6" x14ac:dyDescent="0.2">
      <c r="A97" s="18" t="s">
        <v>529</v>
      </c>
      <c r="B97" s="84">
        <v>38</v>
      </c>
      <c r="C97" s="175">
        <v>25860331</v>
      </c>
      <c r="D97" s="175">
        <v>36612774</v>
      </c>
      <c r="E97" s="167"/>
      <c r="F97" s="167"/>
    </row>
    <row r="98" spans="1:6" x14ac:dyDescent="0.2">
      <c r="A98" s="18" t="s">
        <v>530</v>
      </c>
      <c r="B98" s="87"/>
      <c r="C98" s="165">
        <v>0</v>
      </c>
      <c r="D98" s="165">
        <v>0</v>
      </c>
    </row>
    <row r="99" spans="1:6" x14ac:dyDescent="0.2">
      <c r="A99" s="17" t="s">
        <v>531</v>
      </c>
      <c r="B99" s="87">
        <v>39</v>
      </c>
      <c r="C99" s="164">
        <v>11240188</v>
      </c>
      <c r="D99" s="164">
        <v>11240188</v>
      </c>
    </row>
    <row r="100" spans="1:6" x14ac:dyDescent="0.2">
      <c r="A100" s="17" t="s">
        <v>466</v>
      </c>
      <c r="B100" s="87"/>
      <c r="C100" s="165">
        <v>0</v>
      </c>
      <c r="D100" s="165">
        <v>0</v>
      </c>
    </row>
    <row r="101" spans="1:6" x14ac:dyDescent="0.2">
      <c r="A101" s="21" t="s">
        <v>532</v>
      </c>
      <c r="B101" s="87" t="s">
        <v>640</v>
      </c>
      <c r="C101" s="164">
        <v>11240188</v>
      </c>
      <c r="D101" s="164">
        <v>11240188</v>
      </c>
    </row>
    <row r="102" spans="1:6" x14ac:dyDescent="0.2">
      <c r="A102" s="17" t="s">
        <v>533</v>
      </c>
      <c r="B102" s="87" t="s">
        <v>641</v>
      </c>
      <c r="C102" s="164">
        <v>0</v>
      </c>
      <c r="D102" s="164">
        <v>0</v>
      </c>
    </row>
    <row r="103" spans="1:6" x14ac:dyDescent="0.2">
      <c r="A103" s="17" t="s">
        <v>534</v>
      </c>
      <c r="B103" s="87">
        <v>40</v>
      </c>
      <c r="C103" s="164">
        <v>0</v>
      </c>
      <c r="D103" s="164">
        <v>0</v>
      </c>
    </row>
    <row r="104" spans="1:6" x14ac:dyDescent="0.2">
      <c r="A104" s="17" t="s">
        <v>535</v>
      </c>
      <c r="B104" s="87">
        <v>41</v>
      </c>
      <c r="C104" s="164">
        <v>0</v>
      </c>
      <c r="D104" s="164">
        <v>0</v>
      </c>
    </row>
    <row r="105" spans="1:6" x14ac:dyDescent="0.2">
      <c r="A105" s="17" t="s">
        <v>536</v>
      </c>
      <c r="B105" s="87">
        <v>42</v>
      </c>
      <c r="C105" s="164">
        <v>0</v>
      </c>
      <c r="D105" s="164">
        <v>0</v>
      </c>
    </row>
    <row r="106" spans="1:6" x14ac:dyDescent="0.2">
      <c r="A106" s="17" t="s">
        <v>537</v>
      </c>
      <c r="B106" s="87">
        <v>43</v>
      </c>
      <c r="C106" s="164">
        <v>-294806</v>
      </c>
      <c r="D106" s="164">
        <v>-157815</v>
      </c>
    </row>
    <row r="107" spans="1:6" x14ac:dyDescent="0.2">
      <c r="A107" s="17" t="s">
        <v>538</v>
      </c>
      <c r="B107" s="87">
        <v>44</v>
      </c>
      <c r="C107" s="164">
        <v>2199</v>
      </c>
      <c r="D107" s="164">
        <v>2973</v>
      </c>
    </row>
    <row r="108" spans="1:6" ht="25.5" x14ac:dyDescent="0.2">
      <c r="A108" s="17" t="s">
        <v>539</v>
      </c>
      <c r="B108" s="87">
        <v>45</v>
      </c>
      <c r="C108" s="164">
        <v>0</v>
      </c>
      <c r="D108" s="164">
        <v>0</v>
      </c>
    </row>
    <row r="109" spans="1:6" x14ac:dyDescent="0.2">
      <c r="A109" s="17" t="s">
        <v>540</v>
      </c>
      <c r="B109" s="87">
        <v>46</v>
      </c>
      <c r="C109" s="164">
        <v>0</v>
      </c>
      <c r="D109" s="164">
        <v>0</v>
      </c>
    </row>
    <row r="110" spans="1:6" x14ac:dyDescent="0.2">
      <c r="A110" s="17" t="s">
        <v>683</v>
      </c>
      <c r="B110" s="88">
        <v>47</v>
      </c>
      <c r="C110" s="164">
        <v>34370128</v>
      </c>
      <c r="D110" s="164">
        <v>26087699</v>
      </c>
    </row>
    <row r="111" spans="1:6" x14ac:dyDescent="0.2">
      <c r="A111" s="17" t="s">
        <v>466</v>
      </c>
      <c r="B111" s="88"/>
      <c r="C111" s="165">
        <v>0</v>
      </c>
      <c r="D111" s="165">
        <v>0</v>
      </c>
    </row>
    <row r="112" spans="1:6" x14ac:dyDescent="0.2">
      <c r="A112" s="10" t="s">
        <v>541</v>
      </c>
      <c r="B112" s="88" t="s">
        <v>642</v>
      </c>
      <c r="C112" s="164">
        <v>22787687</v>
      </c>
      <c r="D112" s="164">
        <v>16574088</v>
      </c>
    </row>
    <row r="113" spans="1:6" x14ac:dyDescent="0.2">
      <c r="A113" s="17" t="s">
        <v>542</v>
      </c>
      <c r="B113" s="88" t="s">
        <v>643</v>
      </c>
      <c r="C113" s="164">
        <v>11582441</v>
      </c>
      <c r="D113" s="164">
        <v>9513611</v>
      </c>
    </row>
    <row r="114" spans="1:6" x14ac:dyDescent="0.2">
      <c r="A114" s="18" t="s">
        <v>543</v>
      </c>
      <c r="B114" s="176">
        <v>48</v>
      </c>
      <c r="C114" s="175">
        <v>45317709</v>
      </c>
      <c r="D114" s="175">
        <v>37173045</v>
      </c>
      <c r="E114" s="167"/>
      <c r="F114" s="167"/>
    </row>
    <row r="115" spans="1:6" x14ac:dyDescent="0.2">
      <c r="A115" s="18" t="s">
        <v>687</v>
      </c>
      <c r="B115" s="176">
        <v>49</v>
      </c>
      <c r="C115" s="175">
        <v>71178040</v>
      </c>
      <c r="D115" s="175">
        <v>73785819</v>
      </c>
      <c r="E115" s="167"/>
      <c r="F115" s="167"/>
    </row>
    <row r="116" spans="1:6" x14ac:dyDescent="0.2">
      <c r="A116" s="10" t="s">
        <v>674</v>
      </c>
      <c r="C116" s="10"/>
    </row>
    <row r="117" spans="1:6" x14ac:dyDescent="0.2">
      <c r="A117" s="195"/>
      <c r="B117" s="195"/>
      <c r="C117" s="195"/>
      <c r="D117" s="195"/>
    </row>
    <row r="118" spans="1:6" x14ac:dyDescent="0.2">
      <c r="A118" s="24"/>
    </row>
    <row r="119" spans="1:6" x14ac:dyDescent="0.2">
      <c r="A119" s="24"/>
      <c r="D119" s="19"/>
    </row>
    <row r="120" spans="1:6" ht="76.5" x14ac:dyDescent="0.2">
      <c r="A120" s="159" t="s">
        <v>653</v>
      </c>
      <c r="B120" s="184" t="s">
        <v>675</v>
      </c>
      <c r="C120" s="161" t="s">
        <v>676</v>
      </c>
      <c r="D120" s="169" t="s">
        <v>677</v>
      </c>
    </row>
    <row r="121" spans="1:6" x14ac:dyDescent="0.2">
      <c r="A121" s="162" t="s">
        <v>655</v>
      </c>
      <c r="B121" s="155" t="s">
        <v>662</v>
      </c>
      <c r="D121" s="19"/>
    </row>
    <row r="122" spans="1:6" x14ac:dyDescent="0.2">
      <c r="A122" s="24"/>
      <c r="D122" s="19"/>
    </row>
    <row r="123" spans="1:6" x14ac:dyDescent="0.2">
      <c r="A123" s="10" t="s">
        <v>656</v>
      </c>
      <c r="B123" s="193" t="s">
        <v>690</v>
      </c>
      <c r="C123" s="194"/>
      <c r="D123" s="19"/>
    </row>
    <row r="124" spans="1:6" x14ac:dyDescent="0.2">
      <c r="C124" s="10"/>
    </row>
    <row r="125" spans="1:6" x14ac:dyDescent="0.2">
      <c r="A125" s="24" t="s">
        <v>688</v>
      </c>
      <c r="B125" s="160" t="s">
        <v>658</v>
      </c>
      <c r="C125" s="10"/>
    </row>
    <row r="126" spans="1:6" x14ac:dyDescent="0.2">
      <c r="A126" s="163" t="s">
        <v>660</v>
      </c>
      <c r="B126" s="180" t="s">
        <v>678</v>
      </c>
    </row>
    <row r="127" spans="1:6" x14ac:dyDescent="0.2">
      <c r="A127" s="29"/>
    </row>
    <row r="128" spans="1:6" x14ac:dyDescent="0.2">
      <c r="A128" s="137" t="s">
        <v>679</v>
      </c>
      <c r="B128" s="160" t="str">
        <f>B125</f>
        <v>_______________</v>
      </c>
    </row>
    <row r="129" spans="1:3" x14ac:dyDescent="0.2">
      <c r="A129" s="10" t="s">
        <v>691</v>
      </c>
    </row>
    <row r="130" spans="1:3" x14ac:dyDescent="0.2">
      <c r="A130" s="10" t="s">
        <v>660</v>
      </c>
      <c r="B130" s="160" t="s">
        <v>680</v>
      </c>
    </row>
    <row r="133" spans="1:3" x14ac:dyDescent="0.2">
      <c r="A133" s="10" t="s">
        <v>681</v>
      </c>
    </row>
    <row r="134" spans="1:3" x14ac:dyDescent="0.2">
      <c r="A134" s="10" t="s">
        <v>686</v>
      </c>
      <c r="B134" s="181"/>
    </row>
    <row r="135" spans="1:3" x14ac:dyDescent="0.2">
      <c r="B135" s="160" t="s">
        <v>680</v>
      </c>
    </row>
    <row r="137" spans="1:3" x14ac:dyDescent="0.2">
      <c r="A137" s="10" t="s">
        <v>682</v>
      </c>
      <c r="B137" s="182">
        <v>46034</v>
      </c>
      <c r="C137" s="144" t="s">
        <v>665</v>
      </c>
    </row>
  </sheetData>
  <mergeCells count="7">
    <mergeCell ref="B123:C123"/>
    <mergeCell ref="A117:D117"/>
    <mergeCell ref="A6:D6"/>
    <mergeCell ref="C1:D1"/>
    <mergeCell ref="A3:D3"/>
    <mergeCell ref="A4:D4"/>
    <mergeCell ref="A5:D5"/>
  </mergeCells>
  <phoneticPr fontId="14" type="noConversion"/>
  <hyperlinks>
    <hyperlink ref="B123" r:id="rId1" xr:uid="{33961B6C-3A04-4F7F-BFBC-151A83C49E30}"/>
  </hyperlinks>
  <pageMargins left="0.94488188976377963" right="0" top="0.31496062992125984" bottom="0.39370078740157483" header="0.23622047244094491" footer="0.23622047244094491"/>
  <pageSetup paperSize="9" scale="85" fitToHeight="2" orientation="portrait" r:id="rId2"/>
  <headerFooter alignWithMargins="0">
    <oddFooter>Страница  &amp;P из &amp;N</oddFooter>
  </headerFooter>
  <ignoredErrors>
    <ignoredError sqref="A1:D2 A4:D10 B3:D3 A138:D1048576 A137 C137:D137 A126:D127 B125:D125 A130:D133 C129:D129 A135:D136 C134:D134 A124:D124 A123 D123 A128 C128:D128 A116:D116 B115 A11:B106 A118:D122 A108:B114 A107:B107"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2">
    <pageSetUpPr fitToPage="1"/>
  </sheetPr>
  <dimension ref="A1:J269"/>
  <sheetViews>
    <sheetView zoomScale="80" zoomScaleNormal="80" zoomScaleSheetLayoutView="100" workbookViewId="0">
      <pane xSplit="2" ySplit="10" topLeftCell="C11" activePane="bottomRight" state="frozen"/>
      <selection activeCell="E15" sqref="E15"/>
      <selection pane="topRight" activeCell="E15" sqref="E15"/>
      <selection pane="bottomLeft" activeCell="E15" sqref="E15"/>
      <selection pane="bottomRight" activeCell="K12" sqref="K12"/>
    </sheetView>
  </sheetViews>
  <sheetFormatPr defaultColWidth="7" defaultRowHeight="12.75" x14ac:dyDescent="0.2"/>
  <cols>
    <col min="1" max="1" width="71.140625" style="49" customWidth="1"/>
    <col min="2" max="2" width="12.7109375" style="120" customWidth="1"/>
    <col min="3" max="3" width="14.28515625" style="10" customWidth="1"/>
    <col min="4" max="4" width="17.85546875" style="10" customWidth="1"/>
    <col min="5" max="5" width="16" style="10" customWidth="1"/>
    <col min="6" max="6" width="18.140625" style="10" customWidth="1"/>
    <col min="7" max="16384" width="7" style="10"/>
  </cols>
  <sheetData>
    <row r="1" spans="1:6" ht="15" x14ac:dyDescent="0.25">
      <c r="E1" s="196"/>
      <c r="F1" s="197"/>
    </row>
    <row r="2" spans="1:6" ht="15" x14ac:dyDescent="0.25">
      <c r="F2" s="204" t="s">
        <v>644</v>
      </c>
    </row>
    <row r="3" spans="1:6" x14ac:dyDescent="0.2">
      <c r="A3" s="198"/>
      <c r="B3" s="191"/>
      <c r="C3" s="191"/>
      <c r="D3" s="191"/>
      <c r="E3" s="191"/>
      <c r="F3" s="191"/>
    </row>
    <row r="4" spans="1:6" x14ac:dyDescent="0.2">
      <c r="A4" s="199" t="s">
        <v>693</v>
      </c>
      <c r="B4" s="199"/>
      <c r="C4" s="199"/>
      <c r="D4" s="199"/>
      <c r="E4" s="199"/>
      <c r="F4" s="199"/>
    </row>
    <row r="5" spans="1:6" ht="28.5" customHeight="1" x14ac:dyDescent="0.2">
      <c r="A5" s="199"/>
      <c r="B5" s="199"/>
      <c r="C5" s="199"/>
      <c r="D5" s="199"/>
      <c r="E5" s="199"/>
      <c r="F5" s="199"/>
    </row>
    <row r="6" spans="1:6" x14ac:dyDescent="0.2">
      <c r="A6" s="186"/>
      <c r="B6" s="186"/>
      <c r="C6" s="186"/>
      <c r="D6" s="186"/>
      <c r="E6" s="186"/>
      <c r="F6" s="186"/>
    </row>
    <row r="7" spans="1:6" s="11" customFormat="1" x14ac:dyDescent="0.2">
      <c r="A7" s="121"/>
      <c r="B7" s="122"/>
      <c r="C7" s="123"/>
      <c r="D7" s="123"/>
      <c r="E7" s="123"/>
      <c r="F7" s="123"/>
    </row>
    <row r="8" spans="1:6" s="11" customFormat="1" x14ac:dyDescent="0.2">
      <c r="A8" s="124"/>
      <c r="B8" s="125"/>
      <c r="C8" s="123"/>
      <c r="D8" s="126"/>
      <c r="F8" s="12" t="s">
        <v>458</v>
      </c>
    </row>
    <row r="9" spans="1:6" ht="79.5" customHeight="1" x14ac:dyDescent="0.2">
      <c r="A9" s="13" t="s">
        <v>456</v>
      </c>
      <c r="B9" s="140" t="s">
        <v>457</v>
      </c>
      <c r="C9" s="13" t="s">
        <v>645</v>
      </c>
      <c r="D9" s="13" t="s">
        <v>646</v>
      </c>
      <c r="E9" s="13" t="s">
        <v>647</v>
      </c>
      <c r="F9" s="13" t="s">
        <v>648</v>
      </c>
    </row>
    <row r="10" spans="1:6" x14ac:dyDescent="0.2">
      <c r="A10" s="127">
        <v>1</v>
      </c>
      <c r="B10" s="128">
        <v>2</v>
      </c>
      <c r="C10" s="147" t="s">
        <v>3</v>
      </c>
      <c r="D10" s="147" t="s">
        <v>271</v>
      </c>
      <c r="E10" s="147" t="s">
        <v>237</v>
      </c>
      <c r="F10" s="147" t="s">
        <v>238</v>
      </c>
    </row>
    <row r="11" spans="1:6" ht="15" customHeight="1" x14ac:dyDescent="0.2">
      <c r="A11" s="172" t="s">
        <v>545</v>
      </c>
      <c r="B11" s="177">
        <v>1</v>
      </c>
      <c r="C11" s="170">
        <v>538893</v>
      </c>
      <c r="D11" s="170">
        <v>7587240</v>
      </c>
      <c r="E11" s="170">
        <v>601903</v>
      </c>
      <c r="F11" s="170">
        <v>6528085</v>
      </c>
    </row>
    <row r="12" spans="1:6" ht="15.75" customHeight="1" x14ac:dyDescent="0.2">
      <c r="A12" s="138" t="s">
        <v>466</v>
      </c>
      <c r="B12" s="129"/>
      <c r="C12" s="171">
        <v>0</v>
      </c>
      <c r="D12" s="171">
        <v>0</v>
      </c>
      <c r="E12" s="171">
        <v>0</v>
      </c>
      <c r="F12" s="171">
        <v>0</v>
      </c>
    </row>
    <row r="13" spans="1:6" x14ac:dyDescent="0.2">
      <c r="A13" s="138" t="s">
        <v>546</v>
      </c>
      <c r="B13" s="129" t="s">
        <v>184</v>
      </c>
      <c r="C13" s="170">
        <v>275</v>
      </c>
      <c r="D13" s="170">
        <v>11376</v>
      </c>
      <c r="E13" s="170">
        <v>0</v>
      </c>
      <c r="F13" s="170">
        <v>0</v>
      </c>
    </row>
    <row r="14" spans="1:6" x14ac:dyDescent="0.2">
      <c r="A14" s="138" t="s">
        <v>547</v>
      </c>
      <c r="B14" s="129" t="s">
        <v>185</v>
      </c>
      <c r="C14" s="170">
        <v>537877</v>
      </c>
      <c r="D14" s="170">
        <v>7474273</v>
      </c>
      <c r="E14" s="170">
        <v>595529</v>
      </c>
      <c r="F14" s="170">
        <v>6501702</v>
      </c>
    </row>
    <row r="15" spans="1:6" ht="12.75" customHeight="1" x14ac:dyDescent="0.2">
      <c r="A15" s="138" t="s">
        <v>466</v>
      </c>
      <c r="B15" s="130" t="s">
        <v>297</v>
      </c>
      <c r="C15" s="171">
        <v>0</v>
      </c>
      <c r="D15" s="171">
        <v>0</v>
      </c>
      <c r="E15" s="171">
        <v>0</v>
      </c>
      <c r="F15" s="171">
        <v>0</v>
      </c>
    </row>
    <row r="16" spans="1:6" ht="25.5" x14ac:dyDescent="0.2">
      <c r="A16" s="139" t="s">
        <v>548</v>
      </c>
      <c r="B16" s="131" t="s">
        <v>612</v>
      </c>
      <c r="C16" s="170">
        <v>27557</v>
      </c>
      <c r="D16" s="170">
        <v>330983</v>
      </c>
      <c r="E16" s="170">
        <v>27565</v>
      </c>
      <c r="F16" s="170">
        <v>330386</v>
      </c>
    </row>
    <row r="17" spans="1:6" x14ac:dyDescent="0.2">
      <c r="A17" s="139" t="s">
        <v>466</v>
      </c>
      <c r="B17" s="131"/>
      <c r="C17" s="171">
        <v>0</v>
      </c>
      <c r="D17" s="171">
        <v>0</v>
      </c>
      <c r="E17" s="171">
        <v>0</v>
      </c>
      <c r="F17" s="171">
        <v>0</v>
      </c>
    </row>
    <row r="18" spans="1:6" ht="38.25" x14ac:dyDescent="0.2">
      <c r="A18" s="139" t="s">
        <v>549</v>
      </c>
      <c r="B18" s="131" t="s">
        <v>613</v>
      </c>
      <c r="C18" s="170">
        <v>0</v>
      </c>
      <c r="D18" s="170">
        <v>0</v>
      </c>
      <c r="E18" s="170">
        <v>0</v>
      </c>
      <c r="F18" s="170">
        <v>0</v>
      </c>
    </row>
    <row r="19" spans="1:6" ht="38.25" x14ac:dyDescent="0.2">
      <c r="A19" s="139" t="s">
        <v>550</v>
      </c>
      <c r="B19" s="131" t="s">
        <v>614</v>
      </c>
      <c r="C19" s="170">
        <v>-17</v>
      </c>
      <c r="D19" s="170">
        <v>-11</v>
      </c>
      <c r="E19" s="170">
        <v>-17</v>
      </c>
      <c r="F19" s="170">
        <v>-10</v>
      </c>
    </row>
    <row r="20" spans="1:6" ht="36.75" customHeight="1" x14ac:dyDescent="0.2">
      <c r="A20" s="139" t="s">
        <v>551</v>
      </c>
      <c r="B20" s="131" t="s">
        <v>615</v>
      </c>
      <c r="C20" s="170">
        <v>510320</v>
      </c>
      <c r="D20" s="170">
        <v>7143290</v>
      </c>
      <c r="E20" s="170">
        <v>567964</v>
      </c>
      <c r="F20" s="170">
        <v>6171316</v>
      </c>
    </row>
    <row r="21" spans="1:6" x14ac:dyDescent="0.2">
      <c r="A21" s="139" t="s">
        <v>466</v>
      </c>
      <c r="B21" s="131"/>
      <c r="C21" s="171">
        <v>0</v>
      </c>
      <c r="D21" s="171">
        <v>0</v>
      </c>
      <c r="E21" s="171">
        <v>0</v>
      </c>
      <c r="F21" s="171">
        <v>0</v>
      </c>
    </row>
    <row r="22" spans="1:6" ht="51" x14ac:dyDescent="0.2">
      <c r="A22" s="139" t="s">
        <v>552</v>
      </c>
      <c r="B22" s="131" t="s">
        <v>616</v>
      </c>
      <c r="C22" s="170">
        <v>10547</v>
      </c>
      <c r="D22" s="170">
        <v>1160004</v>
      </c>
      <c r="E22" s="170">
        <v>86496</v>
      </c>
      <c r="F22" s="170">
        <v>931824</v>
      </c>
    </row>
    <row r="23" spans="1:6" ht="25.5" x14ac:dyDescent="0.2">
      <c r="A23" s="139" t="s">
        <v>553</v>
      </c>
      <c r="B23" s="131" t="s">
        <v>617</v>
      </c>
      <c r="C23" s="170">
        <v>18504</v>
      </c>
      <c r="D23" s="170">
        <v>181360</v>
      </c>
      <c r="E23" s="170">
        <v>8957</v>
      </c>
      <c r="F23" s="170">
        <v>200707</v>
      </c>
    </row>
    <row r="24" spans="1:6" ht="38.25" x14ac:dyDescent="0.2">
      <c r="A24" s="139" t="s">
        <v>554</v>
      </c>
      <c r="B24" s="131" t="s">
        <v>618</v>
      </c>
      <c r="C24" s="170">
        <v>0</v>
      </c>
      <c r="D24" s="170">
        <v>0</v>
      </c>
      <c r="E24" s="170">
        <v>0</v>
      </c>
      <c r="F24" s="170">
        <v>0</v>
      </c>
    </row>
    <row r="25" spans="1:6" x14ac:dyDescent="0.2">
      <c r="A25" s="139" t="s">
        <v>466</v>
      </c>
      <c r="B25" s="131"/>
      <c r="C25" s="171">
        <v>0</v>
      </c>
      <c r="D25" s="171">
        <v>0</v>
      </c>
      <c r="E25" s="171">
        <v>0</v>
      </c>
      <c r="F25" s="171">
        <v>0</v>
      </c>
    </row>
    <row r="26" spans="1:6" ht="38.25" x14ac:dyDescent="0.2">
      <c r="A26" s="139" t="s">
        <v>555</v>
      </c>
      <c r="B26" s="131" t="s">
        <v>619</v>
      </c>
      <c r="C26" s="170">
        <v>0</v>
      </c>
      <c r="D26" s="170">
        <v>0</v>
      </c>
      <c r="E26" s="170">
        <v>0</v>
      </c>
      <c r="F26" s="170">
        <v>0</v>
      </c>
    </row>
    <row r="27" spans="1:6" x14ac:dyDescent="0.2">
      <c r="A27" s="138" t="s">
        <v>556</v>
      </c>
      <c r="B27" s="129" t="s">
        <v>186</v>
      </c>
      <c r="C27" s="170">
        <v>741</v>
      </c>
      <c r="D27" s="170">
        <v>101591</v>
      </c>
      <c r="E27" s="170">
        <v>6374</v>
      </c>
      <c r="F27" s="170">
        <v>26383</v>
      </c>
    </row>
    <row r="28" spans="1:6" x14ac:dyDescent="0.2">
      <c r="A28" s="138" t="s">
        <v>557</v>
      </c>
      <c r="B28" s="129" t="s">
        <v>187</v>
      </c>
      <c r="C28" s="170">
        <v>0</v>
      </c>
      <c r="D28" s="170">
        <v>0</v>
      </c>
      <c r="E28" s="170">
        <v>0</v>
      </c>
      <c r="F28" s="170">
        <v>0</v>
      </c>
    </row>
    <row r="29" spans="1:6" x14ac:dyDescent="0.2">
      <c r="A29" s="172" t="s">
        <v>558</v>
      </c>
      <c r="B29" s="173">
        <v>2</v>
      </c>
      <c r="C29" s="170">
        <v>1206496</v>
      </c>
      <c r="D29" s="170">
        <v>6210366</v>
      </c>
      <c r="E29" s="170">
        <v>6664716</v>
      </c>
      <c r="F29" s="170">
        <v>10425972</v>
      </c>
    </row>
    <row r="30" spans="1:6" x14ac:dyDescent="0.2">
      <c r="A30" s="139" t="s">
        <v>466</v>
      </c>
      <c r="B30" s="131" t="s">
        <v>297</v>
      </c>
      <c r="C30" s="171">
        <v>0</v>
      </c>
      <c r="D30" s="171">
        <v>0</v>
      </c>
      <c r="E30" s="171">
        <v>0</v>
      </c>
      <c r="F30" s="171">
        <v>0</v>
      </c>
    </row>
    <row r="31" spans="1:6" x14ac:dyDescent="0.2">
      <c r="A31" s="139" t="s">
        <v>559</v>
      </c>
      <c r="B31" s="131" t="s">
        <v>206</v>
      </c>
      <c r="C31" s="170">
        <v>0</v>
      </c>
      <c r="D31" s="170">
        <v>0</v>
      </c>
      <c r="E31" s="170">
        <v>0</v>
      </c>
      <c r="F31" s="170">
        <v>0</v>
      </c>
    </row>
    <row r="32" spans="1:6" x14ac:dyDescent="0.2">
      <c r="A32" s="139" t="s">
        <v>466</v>
      </c>
      <c r="B32" s="131" t="s">
        <v>297</v>
      </c>
      <c r="C32" s="171">
        <v>0</v>
      </c>
      <c r="D32" s="171">
        <v>0</v>
      </c>
      <c r="E32" s="171">
        <v>0</v>
      </c>
      <c r="F32" s="171">
        <v>0</v>
      </c>
    </row>
    <row r="33" spans="1:6" x14ac:dyDescent="0.2">
      <c r="A33" s="139" t="s">
        <v>480</v>
      </c>
      <c r="B33" s="131" t="s">
        <v>119</v>
      </c>
      <c r="C33" s="170">
        <v>0</v>
      </c>
      <c r="D33" s="170">
        <v>0</v>
      </c>
      <c r="E33" s="170">
        <v>0</v>
      </c>
      <c r="F33" s="170">
        <v>0</v>
      </c>
    </row>
    <row r="34" spans="1:6" x14ac:dyDescent="0.2">
      <c r="A34" s="139" t="s">
        <v>481</v>
      </c>
      <c r="B34" s="131" t="s">
        <v>120</v>
      </c>
      <c r="C34" s="170">
        <v>0</v>
      </c>
      <c r="D34" s="170">
        <v>0</v>
      </c>
      <c r="E34" s="170">
        <v>0</v>
      </c>
      <c r="F34" s="170">
        <v>0</v>
      </c>
    </row>
    <row r="35" spans="1:6" x14ac:dyDescent="0.2">
      <c r="A35" s="139" t="s">
        <v>482</v>
      </c>
      <c r="B35" s="131" t="s">
        <v>207</v>
      </c>
      <c r="C35" s="170">
        <v>0</v>
      </c>
      <c r="D35" s="170">
        <v>240</v>
      </c>
      <c r="E35" s="170">
        <v>240</v>
      </c>
      <c r="F35" s="170">
        <v>960</v>
      </c>
    </row>
    <row r="36" spans="1:6" x14ac:dyDescent="0.2">
      <c r="A36" s="139" t="s">
        <v>483</v>
      </c>
      <c r="B36" s="131" t="s">
        <v>121</v>
      </c>
      <c r="C36" s="170">
        <v>431171</v>
      </c>
      <c r="D36" s="170">
        <v>1668700</v>
      </c>
      <c r="E36" s="170">
        <v>264711</v>
      </c>
      <c r="F36" s="170">
        <v>1597707</v>
      </c>
    </row>
    <row r="37" spans="1:6" x14ac:dyDescent="0.2">
      <c r="A37" s="139" t="s">
        <v>485</v>
      </c>
      <c r="B37" s="131" t="s">
        <v>122</v>
      </c>
      <c r="C37" s="170">
        <v>475642</v>
      </c>
      <c r="D37" s="170">
        <v>1918725</v>
      </c>
      <c r="E37" s="170">
        <v>6161239</v>
      </c>
      <c r="F37" s="170">
        <v>6625141</v>
      </c>
    </row>
    <row r="38" spans="1:6" x14ac:dyDescent="0.2">
      <c r="A38" s="139" t="s">
        <v>560</v>
      </c>
      <c r="B38" s="131" t="s">
        <v>123</v>
      </c>
      <c r="C38" s="170">
        <v>233049</v>
      </c>
      <c r="D38" s="170">
        <v>2063645</v>
      </c>
      <c r="E38" s="170">
        <v>153280</v>
      </c>
      <c r="F38" s="170">
        <v>1504577</v>
      </c>
    </row>
    <row r="39" spans="1:6" x14ac:dyDescent="0.2">
      <c r="A39" s="139" t="s">
        <v>486</v>
      </c>
      <c r="B39" s="131" t="s">
        <v>124</v>
      </c>
      <c r="C39" s="170">
        <v>35195</v>
      </c>
      <c r="D39" s="170">
        <v>393213</v>
      </c>
      <c r="E39" s="170">
        <v>35314</v>
      </c>
      <c r="F39" s="170">
        <v>391738</v>
      </c>
    </row>
    <row r="40" spans="1:6" x14ac:dyDescent="0.2">
      <c r="A40" s="139" t="s">
        <v>561</v>
      </c>
      <c r="B40" s="131" t="s">
        <v>125</v>
      </c>
      <c r="C40" s="170">
        <v>0</v>
      </c>
      <c r="D40" s="170">
        <v>0</v>
      </c>
      <c r="E40" s="170">
        <v>0</v>
      </c>
      <c r="F40" s="170">
        <v>0</v>
      </c>
    </row>
    <row r="41" spans="1:6" x14ac:dyDescent="0.2">
      <c r="A41" s="139" t="s">
        <v>487</v>
      </c>
      <c r="B41" s="131" t="s">
        <v>126</v>
      </c>
      <c r="C41" s="170">
        <v>0</v>
      </c>
      <c r="D41" s="170">
        <v>0</v>
      </c>
      <c r="E41" s="170">
        <v>0</v>
      </c>
      <c r="F41" s="170">
        <v>0</v>
      </c>
    </row>
    <row r="42" spans="1:6" x14ac:dyDescent="0.2">
      <c r="A42" s="139" t="s">
        <v>669</v>
      </c>
      <c r="B42" s="131" t="s">
        <v>127</v>
      </c>
      <c r="C42" s="170">
        <v>31439</v>
      </c>
      <c r="D42" s="170">
        <v>165843</v>
      </c>
      <c r="E42" s="170">
        <v>49932</v>
      </c>
      <c r="F42" s="170">
        <v>305849</v>
      </c>
    </row>
    <row r="43" spans="1:6" x14ac:dyDescent="0.2">
      <c r="A43" s="172" t="s">
        <v>562</v>
      </c>
      <c r="B43" s="173">
        <v>3</v>
      </c>
      <c r="C43" s="170">
        <v>506077</v>
      </c>
      <c r="D43" s="170">
        <v>5470524</v>
      </c>
      <c r="E43" s="170">
        <v>169353</v>
      </c>
      <c r="F43" s="170">
        <v>2626748</v>
      </c>
    </row>
    <row r="44" spans="1:6" ht="25.5" x14ac:dyDescent="0.2">
      <c r="A44" s="172" t="s">
        <v>563</v>
      </c>
      <c r="B44" s="173">
        <v>4</v>
      </c>
      <c r="C44" s="170">
        <v>5242254</v>
      </c>
      <c r="D44" s="170">
        <v>33268595</v>
      </c>
      <c r="E44" s="170">
        <v>3599019</v>
      </c>
      <c r="F44" s="170">
        <v>29343128</v>
      </c>
    </row>
    <row r="45" spans="1:6" x14ac:dyDescent="0.2">
      <c r="A45" s="172" t="s">
        <v>564</v>
      </c>
      <c r="B45" s="173">
        <v>5</v>
      </c>
      <c r="C45" s="170">
        <v>0</v>
      </c>
      <c r="D45" s="170">
        <v>28809</v>
      </c>
      <c r="E45" s="170">
        <v>0</v>
      </c>
      <c r="F45" s="170">
        <v>31689</v>
      </c>
    </row>
    <row r="46" spans="1:6" x14ac:dyDescent="0.2">
      <c r="A46" s="172" t="s">
        <v>565</v>
      </c>
      <c r="B46" s="173">
        <v>6</v>
      </c>
      <c r="C46" s="170">
        <v>523449</v>
      </c>
      <c r="D46" s="170">
        <v>6407371</v>
      </c>
      <c r="E46" s="170">
        <v>663124</v>
      </c>
      <c r="F46" s="170">
        <v>7174090</v>
      </c>
    </row>
    <row r="47" spans="1:6" x14ac:dyDescent="0.2">
      <c r="A47" s="172" t="s">
        <v>566</v>
      </c>
      <c r="B47" s="173">
        <v>7</v>
      </c>
      <c r="C47" s="170">
        <v>0</v>
      </c>
      <c r="D47" s="170">
        <v>0</v>
      </c>
      <c r="E47" s="170">
        <v>0</v>
      </c>
      <c r="F47" s="170">
        <v>0</v>
      </c>
    </row>
    <row r="48" spans="1:6" x14ac:dyDescent="0.2">
      <c r="A48" s="172" t="s">
        <v>567</v>
      </c>
      <c r="B48" s="173">
        <v>8</v>
      </c>
      <c r="C48" s="170">
        <v>136</v>
      </c>
      <c r="D48" s="170">
        <v>29600</v>
      </c>
      <c r="E48" s="170">
        <v>0</v>
      </c>
      <c r="F48" s="170">
        <v>3065</v>
      </c>
    </row>
    <row r="49" spans="1:10" x14ac:dyDescent="0.2">
      <c r="A49" s="172" t="s">
        <v>568</v>
      </c>
      <c r="B49" s="173">
        <v>9</v>
      </c>
      <c r="C49" s="170">
        <v>0</v>
      </c>
      <c r="D49" s="170">
        <v>0</v>
      </c>
      <c r="E49" s="170">
        <v>0</v>
      </c>
      <c r="F49" s="170">
        <v>0</v>
      </c>
    </row>
    <row r="50" spans="1:10" x14ac:dyDescent="0.2">
      <c r="A50" s="172" t="s">
        <v>569</v>
      </c>
      <c r="B50" s="173">
        <v>10</v>
      </c>
      <c r="C50" s="170">
        <v>0</v>
      </c>
      <c r="D50" s="170">
        <v>13</v>
      </c>
      <c r="E50" s="170">
        <v>0</v>
      </c>
      <c r="F50" s="170">
        <v>5</v>
      </c>
    </row>
    <row r="51" spans="1:10" x14ac:dyDescent="0.2">
      <c r="A51" s="138" t="s">
        <v>466</v>
      </c>
      <c r="B51" s="129" t="s">
        <v>297</v>
      </c>
      <c r="C51" s="171">
        <v>0</v>
      </c>
      <c r="D51" s="171">
        <v>0</v>
      </c>
      <c r="E51" s="171">
        <v>0</v>
      </c>
      <c r="F51" s="171">
        <v>0</v>
      </c>
    </row>
    <row r="52" spans="1:10" x14ac:dyDescent="0.2">
      <c r="A52" s="138" t="s">
        <v>570</v>
      </c>
      <c r="B52" s="129" t="s">
        <v>128</v>
      </c>
      <c r="C52" s="170">
        <v>0</v>
      </c>
      <c r="D52" s="170">
        <v>13</v>
      </c>
      <c r="E52" s="170">
        <v>0</v>
      </c>
      <c r="F52" s="170">
        <v>5</v>
      </c>
    </row>
    <row r="53" spans="1:10" x14ac:dyDescent="0.2">
      <c r="A53" s="138" t="s">
        <v>571</v>
      </c>
      <c r="B53" s="129" t="s">
        <v>129</v>
      </c>
      <c r="C53" s="170">
        <v>0</v>
      </c>
      <c r="D53" s="170">
        <v>0</v>
      </c>
      <c r="E53" s="170">
        <v>0</v>
      </c>
      <c r="F53" s="170">
        <v>0</v>
      </c>
    </row>
    <row r="54" spans="1:10" x14ac:dyDescent="0.2">
      <c r="A54" s="138" t="s">
        <v>572</v>
      </c>
      <c r="B54" s="129" t="s">
        <v>130</v>
      </c>
      <c r="C54" s="170">
        <v>0</v>
      </c>
      <c r="D54" s="170">
        <v>0</v>
      </c>
      <c r="E54" s="170">
        <v>0</v>
      </c>
      <c r="F54" s="170">
        <v>0</v>
      </c>
    </row>
    <row r="55" spans="1:10" x14ac:dyDescent="0.2">
      <c r="A55" s="138" t="s">
        <v>573</v>
      </c>
      <c r="B55" s="129" t="s">
        <v>131</v>
      </c>
      <c r="C55" s="170">
        <v>0</v>
      </c>
      <c r="D55" s="170">
        <v>0</v>
      </c>
      <c r="E55" s="170">
        <v>0</v>
      </c>
      <c r="F55" s="170">
        <v>0</v>
      </c>
    </row>
    <row r="56" spans="1:10" ht="25.5" x14ac:dyDescent="0.2">
      <c r="A56" s="172" t="s">
        <v>574</v>
      </c>
      <c r="B56" s="173">
        <v>11</v>
      </c>
      <c r="C56" s="170">
        <v>37885</v>
      </c>
      <c r="D56" s="170">
        <v>2328706</v>
      </c>
      <c r="E56" s="170">
        <v>225</v>
      </c>
      <c r="F56" s="170">
        <v>16953</v>
      </c>
    </row>
    <row r="57" spans="1:10" x14ac:dyDescent="0.2">
      <c r="A57" s="172" t="s">
        <v>575</v>
      </c>
      <c r="B57" s="173">
        <v>12</v>
      </c>
      <c r="C57" s="170">
        <v>8446</v>
      </c>
      <c r="D57" s="170">
        <v>13903</v>
      </c>
      <c r="E57" s="170">
        <v>758</v>
      </c>
      <c r="F57" s="170">
        <v>4674</v>
      </c>
    </row>
    <row r="58" spans="1:10" x14ac:dyDescent="0.2">
      <c r="A58" s="172" t="s">
        <v>649</v>
      </c>
      <c r="B58" s="173">
        <v>13</v>
      </c>
      <c r="C58" s="174">
        <v>8063636</v>
      </c>
      <c r="D58" s="174">
        <v>61345127</v>
      </c>
      <c r="E58" s="174">
        <v>11699098</v>
      </c>
      <c r="F58" s="174">
        <v>56154409</v>
      </c>
      <c r="G58" s="167"/>
      <c r="H58" s="167"/>
      <c r="I58" s="167"/>
      <c r="J58" s="167"/>
    </row>
    <row r="59" spans="1:10" x14ac:dyDescent="0.2">
      <c r="A59" s="172" t="s">
        <v>576</v>
      </c>
      <c r="B59" s="173">
        <v>14</v>
      </c>
      <c r="C59" s="170">
        <v>318691</v>
      </c>
      <c r="D59" s="170">
        <v>2887040</v>
      </c>
      <c r="E59" s="170">
        <v>227047</v>
      </c>
      <c r="F59" s="170">
        <v>3187088</v>
      </c>
    </row>
    <row r="60" spans="1:10" x14ac:dyDescent="0.2">
      <c r="A60" s="138" t="s">
        <v>466</v>
      </c>
      <c r="B60" s="129"/>
      <c r="C60" s="171">
        <v>0</v>
      </c>
      <c r="D60" s="171">
        <v>0</v>
      </c>
      <c r="E60" s="171">
        <v>0</v>
      </c>
      <c r="F60" s="171">
        <v>0</v>
      </c>
    </row>
    <row r="61" spans="1:10" x14ac:dyDescent="0.2">
      <c r="A61" s="138" t="s">
        <v>577</v>
      </c>
      <c r="B61" s="130" t="s">
        <v>246</v>
      </c>
      <c r="C61" s="170">
        <v>138609</v>
      </c>
      <c r="D61" s="170">
        <v>1717657</v>
      </c>
      <c r="E61" s="170">
        <v>151958</v>
      </c>
      <c r="F61" s="170">
        <v>1259861</v>
      </c>
    </row>
    <row r="62" spans="1:10" x14ac:dyDescent="0.2">
      <c r="A62" s="138" t="s">
        <v>578</v>
      </c>
      <c r="B62" s="130" t="s">
        <v>247</v>
      </c>
      <c r="C62" s="170">
        <v>0</v>
      </c>
      <c r="D62" s="170">
        <v>0</v>
      </c>
      <c r="E62" s="170">
        <v>0</v>
      </c>
      <c r="F62" s="170">
        <v>0</v>
      </c>
    </row>
    <row r="63" spans="1:10" x14ac:dyDescent="0.2">
      <c r="A63" s="138" t="s">
        <v>579</v>
      </c>
      <c r="B63" s="130" t="s">
        <v>248</v>
      </c>
      <c r="C63" s="170">
        <v>180082</v>
      </c>
      <c r="D63" s="170">
        <v>1169383</v>
      </c>
      <c r="E63" s="170">
        <v>75089</v>
      </c>
      <c r="F63" s="170">
        <v>1927227</v>
      </c>
    </row>
    <row r="64" spans="1:10" x14ac:dyDescent="0.2">
      <c r="A64" s="138" t="s">
        <v>580</v>
      </c>
      <c r="B64" s="130" t="s">
        <v>249</v>
      </c>
      <c r="C64" s="170">
        <v>0</v>
      </c>
      <c r="D64" s="170">
        <v>0</v>
      </c>
      <c r="E64" s="170">
        <v>0</v>
      </c>
      <c r="F64" s="170">
        <v>0</v>
      </c>
    </row>
    <row r="65" spans="1:6" x14ac:dyDescent="0.2">
      <c r="A65" s="172" t="s">
        <v>581</v>
      </c>
      <c r="B65" s="178">
        <v>15</v>
      </c>
      <c r="C65" s="170">
        <v>95441</v>
      </c>
      <c r="D65" s="170">
        <v>374225</v>
      </c>
      <c r="E65" s="170">
        <v>33555</v>
      </c>
      <c r="F65" s="170">
        <v>267883</v>
      </c>
    </row>
    <row r="66" spans="1:6" x14ac:dyDescent="0.2">
      <c r="A66" s="138" t="s">
        <v>466</v>
      </c>
      <c r="B66" s="128"/>
      <c r="C66" s="171">
        <v>0</v>
      </c>
      <c r="D66" s="171">
        <v>0</v>
      </c>
      <c r="E66" s="171">
        <v>0</v>
      </c>
      <c r="F66" s="171">
        <v>0</v>
      </c>
    </row>
    <row r="67" spans="1:6" x14ac:dyDescent="0.2">
      <c r="A67" s="139" t="s">
        <v>582</v>
      </c>
      <c r="B67" s="132" t="s">
        <v>38</v>
      </c>
      <c r="C67" s="170">
        <v>0</v>
      </c>
      <c r="D67" s="170">
        <v>0</v>
      </c>
      <c r="E67" s="170">
        <v>0</v>
      </c>
      <c r="F67" s="170">
        <v>0</v>
      </c>
    </row>
    <row r="68" spans="1:6" x14ac:dyDescent="0.2">
      <c r="A68" s="139" t="s">
        <v>583</v>
      </c>
      <c r="B68" s="132" t="s">
        <v>44</v>
      </c>
      <c r="C68" s="170">
        <v>92679</v>
      </c>
      <c r="D68" s="170">
        <v>341122</v>
      </c>
      <c r="E68" s="170">
        <v>31560</v>
      </c>
      <c r="F68" s="170">
        <v>241640</v>
      </c>
    </row>
    <row r="69" spans="1:6" x14ac:dyDescent="0.2">
      <c r="A69" s="139" t="s">
        <v>584</v>
      </c>
      <c r="B69" s="132" t="s">
        <v>46</v>
      </c>
      <c r="C69" s="170">
        <v>1366</v>
      </c>
      <c r="D69" s="170">
        <v>21555</v>
      </c>
      <c r="E69" s="170">
        <v>1605</v>
      </c>
      <c r="F69" s="170">
        <v>19172</v>
      </c>
    </row>
    <row r="70" spans="1:6" x14ac:dyDescent="0.2">
      <c r="A70" s="139" t="s">
        <v>585</v>
      </c>
      <c r="B70" s="132" t="s">
        <v>48</v>
      </c>
      <c r="C70" s="170">
        <v>0</v>
      </c>
      <c r="D70" s="170">
        <v>481</v>
      </c>
      <c r="E70" s="170">
        <v>0</v>
      </c>
      <c r="F70" s="170">
        <v>252</v>
      </c>
    </row>
    <row r="71" spans="1:6" x14ac:dyDescent="0.2">
      <c r="A71" s="139" t="s">
        <v>586</v>
      </c>
      <c r="B71" s="132" t="s">
        <v>50</v>
      </c>
      <c r="C71" s="170">
        <v>0</v>
      </c>
      <c r="D71" s="170">
        <v>0</v>
      </c>
      <c r="E71" s="170">
        <v>0</v>
      </c>
      <c r="F71" s="170">
        <v>0</v>
      </c>
    </row>
    <row r="72" spans="1:6" x14ac:dyDescent="0.2">
      <c r="A72" s="139" t="s">
        <v>587</v>
      </c>
      <c r="B72" s="132" t="s">
        <v>52</v>
      </c>
      <c r="C72" s="170">
        <v>1396</v>
      </c>
      <c r="D72" s="170">
        <v>11067</v>
      </c>
      <c r="E72" s="170">
        <v>390</v>
      </c>
      <c r="F72" s="170">
        <v>6819</v>
      </c>
    </row>
    <row r="73" spans="1:6" x14ac:dyDescent="0.2">
      <c r="A73" s="172" t="s">
        <v>588</v>
      </c>
      <c r="B73" s="179">
        <v>16</v>
      </c>
      <c r="C73" s="170">
        <v>0</v>
      </c>
      <c r="D73" s="170">
        <v>0</v>
      </c>
      <c r="E73" s="170">
        <v>0</v>
      </c>
      <c r="F73" s="170">
        <v>0</v>
      </c>
    </row>
    <row r="74" spans="1:6" x14ac:dyDescent="0.2">
      <c r="A74" s="138" t="s">
        <v>466</v>
      </c>
      <c r="B74" s="128"/>
      <c r="C74" s="171">
        <v>0</v>
      </c>
      <c r="D74" s="171">
        <v>0</v>
      </c>
      <c r="E74" s="171">
        <v>0</v>
      </c>
      <c r="F74" s="171">
        <v>0</v>
      </c>
    </row>
    <row r="75" spans="1:6" x14ac:dyDescent="0.2">
      <c r="A75" s="138" t="s">
        <v>589</v>
      </c>
      <c r="B75" s="130" t="s">
        <v>61</v>
      </c>
      <c r="C75" s="170">
        <v>0</v>
      </c>
      <c r="D75" s="170">
        <v>0</v>
      </c>
      <c r="E75" s="170">
        <v>0</v>
      </c>
      <c r="F75" s="170">
        <v>0</v>
      </c>
    </row>
    <row r="76" spans="1:6" x14ac:dyDescent="0.2">
      <c r="A76" s="138" t="s">
        <v>590</v>
      </c>
      <c r="B76" s="130" t="s">
        <v>63</v>
      </c>
      <c r="C76" s="170">
        <v>0</v>
      </c>
      <c r="D76" s="170">
        <v>0</v>
      </c>
      <c r="E76" s="170">
        <v>0</v>
      </c>
      <c r="F76" s="170">
        <v>0</v>
      </c>
    </row>
    <row r="77" spans="1:6" x14ac:dyDescent="0.2">
      <c r="A77" s="138" t="s">
        <v>591</v>
      </c>
      <c r="B77" s="130" t="s">
        <v>65</v>
      </c>
      <c r="C77" s="170">
        <v>0</v>
      </c>
      <c r="D77" s="170">
        <v>0</v>
      </c>
      <c r="E77" s="170">
        <v>0</v>
      </c>
      <c r="F77" s="170">
        <v>0</v>
      </c>
    </row>
    <row r="78" spans="1:6" x14ac:dyDescent="0.2">
      <c r="A78" s="138" t="s">
        <v>592</v>
      </c>
      <c r="B78" s="130" t="s">
        <v>67</v>
      </c>
      <c r="C78" s="170">
        <v>0</v>
      </c>
      <c r="D78" s="170">
        <v>0</v>
      </c>
      <c r="E78" s="170">
        <v>0</v>
      </c>
      <c r="F78" s="170">
        <v>0</v>
      </c>
    </row>
    <row r="79" spans="1:6" x14ac:dyDescent="0.2">
      <c r="A79" s="138" t="s">
        <v>593</v>
      </c>
      <c r="B79" s="130" t="s">
        <v>132</v>
      </c>
      <c r="C79" s="170">
        <v>0</v>
      </c>
      <c r="D79" s="170">
        <v>0</v>
      </c>
      <c r="E79" s="170">
        <v>0</v>
      </c>
      <c r="F79" s="170">
        <v>0</v>
      </c>
    </row>
    <row r="80" spans="1:6" x14ac:dyDescent="0.2">
      <c r="A80" s="172" t="s">
        <v>594</v>
      </c>
      <c r="B80" s="178">
        <v>17</v>
      </c>
      <c r="C80" s="170">
        <v>349172</v>
      </c>
      <c r="D80" s="170">
        <v>2046448</v>
      </c>
      <c r="E80" s="170">
        <v>172103</v>
      </c>
      <c r="F80" s="170">
        <v>1376482</v>
      </c>
    </row>
    <row r="81" spans="1:6" ht="25.5" x14ac:dyDescent="0.2">
      <c r="A81" s="172" t="s">
        <v>595</v>
      </c>
      <c r="B81" s="178">
        <v>18</v>
      </c>
      <c r="C81" s="170">
        <v>3684793</v>
      </c>
      <c r="D81" s="170">
        <v>33649279</v>
      </c>
      <c r="E81" s="170">
        <v>3349311</v>
      </c>
      <c r="F81" s="170">
        <v>27814543</v>
      </c>
    </row>
    <row r="82" spans="1:6" x14ac:dyDescent="0.2">
      <c r="A82" s="172" t="s">
        <v>596</v>
      </c>
      <c r="B82" s="178">
        <v>19</v>
      </c>
      <c r="C82" s="170">
        <v>659</v>
      </c>
      <c r="D82" s="170">
        <v>129403</v>
      </c>
      <c r="E82" s="170">
        <v>89643</v>
      </c>
      <c r="F82" s="170">
        <v>94682</v>
      </c>
    </row>
    <row r="83" spans="1:6" x14ac:dyDescent="0.2">
      <c r="A83" s="172" t="s">
        <v>597</v>
      </c>
      <c r="B83" s="178">
        <v>20</v>
      </c>
      <c r="C83" s="170">
        <v>463666</v>
      </c>
      <c r="D83" s="170">
        <v>5313547</v>
      </c>
      <c r="E83" s="170">
        <v>1235761</v>
      </c>
      <c r="F83" s="170">
        <v>9232082</v>
      </c>
    </row>
    <row r="84" spans="1:6" x14ac:dyDescent="0.2">
      <c r="A84" s="172" t="s">
        <v>598</v>
      </c>
      <c r="B84" s="178">
        <v>21</v>
      </c>
      <c r="C84" s="170">
        <v>0</v>
      </c>
      <c r="D84" s="170">
        <v>0</v>
      </c>
      <c r="E84" s="170">
        <v>0</v>
      </c>
      <c r="F84" s="170">
        <v>0</v>
      </c>
    </row>
    <row r="85" spans="1:6" x14ac:dyDescent="0.2">
      <c r="A85" s="172" t="s">
        <v>599</v>
      </c>
      <c r="B85" s="178">
        <v>22</v>
      </c>
      <c r="C85" s="170">
        <v>174</v>
      </c>
      <c r="D85" s="170">
        <v>28998</v>
      </c>
      <c r="E85" s="170">
        <v>0</v>
      </c>
      <c r="F85" s="170">
        <v>3329</v>
      </c>
    </row>
    <row r="86" spans="1:6" x14ac:dyDescent="0.2">
      <c r="A86" s="172" t="s">
        <v>600</v>
      </c>
      <c r="B86" s="178">
        <v>23</v>
      </c>
      <c r="C86" s="170">
        <v>0</v>
      </c>
      <c r="D86" s="170">
        <v>0</v>
      </c>
      <c r="E86" s="170">
        <v>0</v>
      </c>
      <c r="F86" s="170">
        <v>0</v>
      </c>
    </row>
    <row r="87" spans="1:6" x14ac:dyDescent="0.2">
      <c r="A87" s="172" t="s">
        <v>601</v>
      </c>
      <c r="B87" s="178">
        <v>24</v>
      </c>
      <c r="C87" s="170">
        <v>0</v>
      </c>
      <c r="D87" s="170">
        <v>14</v>
      </c>
      <c r="E87" s="170">
        <v>0</v>
      </c>
      <c r="F87" s="170">
        <v>4</v>
      </c>
    </row>
    <row r="88" spans="1:6" x14ac:dyDescent="0.2">
      <c r="A88" s="138" t="s">
        <v>466</v>
      </c>
      <c r="B88" s="130" t="s">
        <v>297</v>
      </c>
      <c r="C88" s="171">
        <v>0</v>
      </c>
      <c r="D88" s="171">
        <v>0</v>
      </c>
      <c r="E88" s="171">
        <v>0</v>
      </c>
      <c r="F88" s="171">
        <v>0</v>
      </c>
    </row>
    <row r="89" spans="1:6" x14ac:dyDescent="0.2">
      <c r="A89" s="138" t="s">
        <v>570</v>
      </c>
      <c r="B89" s="130" t="s">
        <v>133</v>
      </c>
      <c r="C89" s="170">
        <v>0</v>
      </c>
      <c r="D89" s="170">
        <v>14</v>
      </c>
      <c r="E89" s="170">
        <v>0</v>
      </c>
      <c r="F89" s="170">
        <v>4</v>
      </c>
    </row>
    <row r="90" spans="1:6" x14ac:dyDescent="0.2">
      <c r="A90" s="138" t="s">
        <v>571</v>
      </c>
      <c r="B90" s="130" t="s">
        <v>134</v>
      </c>
      <c r="C90" s="170">
        <v>0</v>
      </c>
      <c r="D90" s="170">
        <v>0</v>
      </c>
      <c r="E90" s="170">
        <v>0</v>
      </c>
      <c r="F90" s="170">
        <v>0</v>
      </c>
    </row>
    <row r="91" spans="1:6" x14ac:dyDescent="0.2">
      <c r="A91" s="138" t="s">
        <v>572</v>
      </c>
      <c r="B91" s="130" t="s">
        <v>135</v>
      </c>
      <c r="C91" s="170">
        <v>0</v>
      </c>
      <c r="D91" s="170">
        <v>0</v>
      </c>
      <c r="E91" s="170">
        <v>0</v>
      </c>
      <c r="F91" s="170">
        <v>0</v>
      </c>
    </row>
    <row r="92" spans="1:6" x14ac:dyDescent="0.2">
      <c r="A92" s="138" t="s">
        <v>573</v>
      </c>
      <c r="B92" s="130" t="s">
        <v>136</v>
      </c>
      <c r="C92" s="170">
        <v>0</v>
      </c>
      <c r="D92" s="170">
        <v>0</v>
      </c>
      <c r="E92" s="170">
        <v>0</v>
      </c>
      <c r="F92" s="170">
        <v>0</v>
      </c>
    </row>
    <row r="93" spans="1:6" ht="25.5" customHeight="1" x14ac:dyDescent="0.2">
      <c r="A93" s="172" t="s">
        <v>602</v>
      </c>
      <c r="B93" s="178">
        <v>25</v>
      </c>
      <c r="C93" s="170">
        <v>476</v>
      </c>
      <c r="D93" s="170">
        <v>71298</v>
      </c>
      <c r="E93" s="170">
        <v>15430</v>
      </c>
      <c r="F93" s="170">
        <v>50103</v>
      </c>
    </row>
    <row r="94" spans="1:6" x14ac:dyDescent="0.2">
      <c r="A94" s="172" t="s">
        <v>603</v>
      </c>
      <c r="B94" s="178">
        <v>26</v>
      </c>
      <c r="C94" s="170">
        <v>936770</v>
      </c>
      <c r="D94" s="170">
        <v>5033326</v>
      </c>
      <c r="E94" s="170">
        <v>934701</v>
      </c>
      <c r="F94" s="170">
        <v>4380664</v>
      </c>
    </row>
    <row r="95" spans="1:6" x14ac:dyDescent="0.2">
      <c r="A95" s="138" t="s">
        <v>466</v>
      </c>
      <c r="B95" s="130" t="s">
        <v>297</v>
      </c>
      <c r="C95" s="171">
        <v>0</v>
      </c>
      <c r="D95" s="171">
        <v>0</v>
      </c>
      <c r="E95" s="171">
        <v>0</v>
      </c>
      <c r="F95" s="171">
        <v>0</v>
      </c>
    </row>
    <row r="96" spans="1:6" x14ac:dyDescent="0.2">
      <c r="A96" s="138" t="s">
        <v>604</v>
      </c>
      <c r="B96" s="130" t="s">
        <v>137</v>
      </c>
      <c r="C96" s="170">
        <v>766372</v>
      </c>
      <c r="D96" s="170">
        <v>3196672</v>
      </c>
      <c r="E96" s="170">
        <v>788964</v>
      </c>
      <c r="F96" s="170">
        <v>2936082</v>
      </c>
    </row>
    <row r="97" spans="1:10" x14ac:dyDescent="0.2">
      <c r="A97" s="138" t="s">
        <v>605</v>
      </c>
      <c r="B97" s="130" t="s">
        <v>138</v>
      </c>
      <c r="C97" s="170">
        <v>1939</v>
      </c>
      <c r="D97" s="170">
        <v>33702</v>
      </c>
      <c r="E97" s="170">
        <v>1122</v>
      </c>
      <c r="F97" s="170">
        <v>27420</v>
      </c>
    </row>
    <row r="98" spans="1:10" x14ac:dyDescent="0.2">
      <c r="A98" s="138" t="s">
        <v>606</v>
      </c>
      <c r="B98" s="130" t="s">
        <v>139</v>
      </c>
      <c r="C98" s="170">
        <v>111473</v>
      </c>
      <c r="D98" s="170">
        <v>1254225</v>
      </c>
      <c r="E98" s="170">
        <v>98222</v>
      </c>
      <c r="F98" s="170">
        <v>950623</v>
      </c>
    </row>
    <row r="99" spans="1:10" x14ac:dyDescent="0.2">
      <c r="A99" s="138" t="s">
        <v>607</v>
      </c>
      <c r="B99" s="130" t="s">
        <v>140</v>
      </c>
      <c r="C99" s="170">
        <v>9606</v>
      </c>
      <c r="D99" s="170">
        <v>200739</v>
      </c>
      <c r="E99" s="170">
        <v>25547</v>
      </c>
      <c r="F99" s="170">
        <v>182331</v>
      </c>
    </row>
    <row r="100" spans="1:10" ht="25.5" customHeight="1" x14ac:dyDescent="0.2">
      <c r="A100" s="138" t="s">
        <v>608</v>
      </c>
      <c r="B100" s="130" t="s">
        <v>141</v>
      </c>
      <c r="C100" s="170">
        <v>30221</v>
      </c>
      <c r="D100" s="170">
        <v>330829</v>
      </c>
      <c r="E100" s="170">
        <v>20846</v>
      </c>
      <c r="F100" s="170">
        <v>284208</v>
      </c>
    </row>
    <row r="101" spans="1:10" x14ac:dyDescent="0.2">
      <c r="A101" s="138" t="s">
        <v>609</v>
      </c>
      <c r="B101" s="130" t="s">
        <v>142</v>
      </c>
      <c r="C101" s="170">
        <v>17159</v>
      </c>
      <c r="D101" s="170">
        <v>17159</v>
      </c>
      <c r="E101" s="170">
        <v>0</v>
      </c>
      <c r="F101" s="170">
        <v>0</v>
      </c>
    </row>
    <row r="102" spans="1:10" x14ac:dyDescent="0.2">
      <c r="A102" s="172" t="s">
        <v>610</v>
      </c>
      <c r="B102" s="178">
        <v>27</v>
      </c>
      <c r="C102" s="170">
        <v>18</v>
      </c>
      <c r="D102" s="170">
        <v>18</v>
      </c>
      <c r="E102" s="170">
        <v>0</v>
      </c>
      <c r="F102" s="170">
        <v>7057</v>
      </c>
    </row>
    <row r="103" spans="1:10" x14ac:dyDescent="0.2">
      <c r="A103" s="172" t="s">
        <v>650</v>
      </c>
      <c r="B103" s="179">
        <v>28</v>
      </c>
      <c r="C103" s="174">
        <v>5849860</v>
      </c>
      <c r="D103" s="174">
        <v>49533596</v>
      </c>
      <c r="E103" s="174">
        <v>6057551</v>
      </c>
      <c r="F103" s="174">
        <v>46413917</v>
      </c>
      <c r="G103" s="167"/>
      <c r="H103" s="167"/>
      <c r="I103" s="167"/>
      <c r="J103" s="167"/>
    </row>
    <row r="104" spans="1:10" x14ac:dyDescent="0.2">
      <c r="A104" s="172" t="s">
        <v>651</v>
      </c>
      <c r="B104" s="179">
        <v>29</v>
      </c>
      <c r="C104" s="174">
        <v>2213776</v>
      </c>
      <c r="D104" s="174">
        <v>11811531</v>
      </c>
      <c r="E104" s="174">
        <v>5641547</v>
      </c>
      <c r="F104" s="174">
        <v>9740492</v>
      </c>
      <c r="G104" s="167"/>
      <c r="H104" s="167"/>
      <c r="I104" s="167"/>
      <c r="J104" s="167"/>
    </row>
    <row r="105" spans="1:10" x14ac:dyDescent="0.2">
      <c r="A105" s="172" t="s">
        <v>611</v>
      </c>
      <c r="B105" s="179">
        <v>30</v>
      </c>
      <c r="C105" s="170">
        <v>80292</v>
      </c>
      <c r="D105" s="170">
        <v>229090</v>
      </c>
      <c r="E105" s="170">
        <v>152065</v>
      </c>
      <c r="F105" s="170">
        <v>226881</v>
      </c>
      <c r="G105" s="168"/>
      <c r="H105" s="168"/>
      <c r="I105" s="168"/>
      <c r="J105" s="168"/>
    </row>
    <row r="106" spans="1:10" ht="25.5" x14ac:dyDescent="0.2">
      <c r="A106" s="172" t="s">
        <v>652</v>
      </c>
      <c r="B106" s="179">
        <v>31</v>
      </c>
      <c r="C106" s="170">
        <v>2133484</v>
      </c>
      <c r="D106" s="170">
        <v>11582441</v>
      </c>
      <c r="E106" s="170">
        <v>5489482</v>
      </c>
      <c r="F106" s="170">
        <v>9513611</v>
      </c>
      <c r="G106" s="167"/>
      <c r="H106" s="167"/>
      <c r="I106" s="167"/>
      <c r="J106" s="167"/>
    </row>
    <row r="107" spans="1:10" x14ac:dyDescent="0.2">
      <c r="A107" s="172" t="s">
        <v>668</v>
      </c>
      <c r="B107" s="179">
        <v>32</v>
      </c>
      <c r="C107" s="170">
        <v>0</v>
      </c>
      <c r="D107" s="170">
        <v>0</v>
      </c>
      <c r="E107" s="170">
        <v>0</v>
      </c>
      <c r="F107" s="170">
        <v>0</v>
      </c>
      <c r="G107" s="168"/>
      <c r="H107" s="168"/>
      <c r="I107" s="168"/>
      <c r="J107" s="168"/>
    </row>
    <row r="108" spans="1:10" x14ac:dyDescent="0.2">
      <c r="A108" s="172" t="s">
        <v>667</v>
      </c>
      <c r="B108" s="179">
        <v>33</v>
      </c>
      <c r="C108" s="174">
        <v>2133484</v>
      </c>
      <c r="D108" s="174">
        <v>11582441</v>
      </c>
      <c r="E108" s="174">
        <v>5489482</v>
      </c>
      <c r="F108" s="174">
        <v>9513611</v>
      </c>
      <c r="G108" s="167"/>
      <c r="H108" s="167"/>
      <c r="I108" s="167"/>
      <c r="J108" s="167"/>
    </row>
    <row r="109" spans="1:10" x14ac:dyDescent="0.2">
      <c r="A109" s="10" t="s">
        <v>689</v>
      </c>
      <c r="D109" s="156"/>
    </row>
    <row r="110" spans="1:10" x14ac:dyDescent="0.2">
      <c r="A110" s="200"/>
      <c r="B110" s="200"/>
      <c r="C110" s="200"/>
      <c r="D110" s="200"/>
      <c r="E110" s="200"/>
      <c r="F110" s="200"/>
    </row>
    <row r="111" spans="1:10" x14ac:dyDescent="0.2">
      <c r="C111" s="19"/>
      <c r="D111" s="19"/>
      <c r="E111" s="157"/>
      <c r="F111" s="19"/>
    </row>
    <row r="112" spans="1:10" ht="20.25" customHeight="1" x14ac:dyDescent="0.2">
      <c r="A112" s="24" t="s">
        <v>653</v>
      </c>
      <c r="B112" s="10" t="s">
        <v>654</v>
      </c>
      <c r="D112" s="19"/>
      <c r="E112" s="154"/>
      <c r="F112" s="154"/>
    </row>
    <row r="113" spans="1:6" ht="20.25" customHeight="1" x14ac:dyDescent="0.2">
      <c r="A113" s="24"/>
      <c r="B113" s="10"/>
      <c r="D113" s="19"/>
      <c r="E113" s="154"/>
      <c r="F113" s="154"/>
    </row>
    <row r="114" spans="1:6" x14ac:dyDescent="0.2">
      <c r="A114" s="24" t="s">
        <v>655</v>
      </c>
      <c r="B114" s="155" t="s">
        <v>662</v>
      </c>
      <c r="D114" s="19"/>
      <c r="E114" s="154"/>
      <c r="F114" s="154"/>
    </row>
    <row r="115" spans="1:6" ht="25.5" customHeight="1" x14ac:dyDescent="0.2">
      <c r="A115" s="10"/>
      <c r="B115" s="10"/>
      <c r="E115" s="154"/>
      <c r="F115" s="154"/>
    </row>
    <row r="116" spans="1:6" x14ac:dyDescent="0.2">
      <c r="A116" s="10" t="s">
        <v>656</v>
      </c>
      <c r="B116" s="193" t="s">
        <v>690</v>
      </c>
      <c r="C116" s="194"/>
      <c r="E116" s="154"/>
      <c r="F116" s="154"/>
    </row>
    <row r="117" spans="1:6" ht="25.5" customHeight="1" x14ac:dyDescent="0.2">
      <c r="A117" s="10"/>
      <c r="B117" s="10"/>
      <c r="E117" s="154"/>
      <c r="F117" s="154"/>
    </row>
    <row r="118" spans="1:6" ht="25.5" x14ac:dyDescent="0.2">
      <c r="A118" s="24" t="s">
        <v>688</v>
      </c>
      <c r="B118" s="152" t="s">
        <v>658</v>
      </c>
      <c r="E118" s="154"/>
      <c r="F118" s="154"/>
    </row>
    <row r="119" spans="1:6" x14ac:dyDescent="0.2">
      <c r="A119" s="151" t="s">
        <v>660</v>
      </c>
      <c r="B119" s="120" t="s">
        <v>657</v>
      </c>
    </row>
    <row r="120" spans="1:6" x14ac:dyDescent="0.2">
      <c r="A120" s="158"/>
    </row>
    <row r="121" spans="1:6" ht="25.5" x14ac:dyDescent="0.2">
      <c r="A121" s="137" t="s">
        <v>659</v>
      </c>
      <c r="B121" s="152" t="s">
        <v>658</v>
      </c>
    </row>
    <row r="122" spans="1:6" x14ac:dyDescent="0.2">
      <c r="A122" s="183" t="s">
        <v>691</v>
      </c>
      <c r="B122" s="120" t="s">
        <v>657</v>
      </c>
    </row>
    <row r="123" spans="1:6" x14ac:dyDescent="0.2">
      <c r="A123" s="153" t="s">
        <v>660</v>
      </c>
    </row>
    <row r="124" spans="1:6" customFormat="1" x14ac:dyDescent="0.2">
      <c r="A124" s="154"/>
      <c r="B124" s="154"/>
      <c r="C124" s="154"/>
      <c r="D124" s="154"/>
      <c r="E124" s="154"/>
      <c r="F124" s="154"/>
    </row>
    <row r="125" spans="1:6" customFormat="1" x14ac:dyDescent="0.2">
      <c r="A125" s="154"/>
      <c r="B125" s="154"/>
      <c r="C125" s="154"/>
      <c r="D125" s="154"/>
      <c r="E125" s="154"/>
      <c r="F125" s="154"/>
    </row>
    <row r="126" spans="1:6" customFormat="1" ht="25.5" x14ac:dyDescent="0.2">
      <c r="A126" s="154" t="s">
        <v>661</v>
      </c>
      <c r="B126" s="152" t="s">
        <v>658</v>
      </c>
      <c r="C126" s="10"/>
      <c r="D126" s="154"/>
      <c r="E126" s="154"/>
      <c r="F126" s="154"/>
    </row>
    <row r="127" spans="1:6" customFormat="1" x14ac:dyDescent="0.2">
      <c r="A127" s="10" t="s">
        <v>686</v>
      </c>
      <c r="B127" s="120" t="s">
        <v>657</v>
      </c>
      <c r="C127" s="10"/>
      <c r="D127" s="154"/>
      <c r="E127" s="154"/>
      <c r="F127" s="154"/>
    </row>
    <row r="128" spans="1:6" customFormat="1" x14ac:dyDescent="0.2">
      <c r="A128" s="154" t="s">
        <v>660</v>
      </c>
      <c r="B128" s="154"/>
      <c r="C128" s="154"/>
      <c r="D128" s="154"/>
      <c r="E128" s="154"/>
      <c r="F128" s="154"/>
    </row>
    <row r="129" spans="1:6" customFormat="1" x14ac:dyDescent="0.2">
      <c r="A129" s="154"/>
      <c r="B129" s="154"/>
      <c r="C129" s="154"/>
      <c r="D129" s="154"/>
      <c r="E129" s="154"/>
      <c r="F129" s="154"/>
    </row>
    <row r="130" spans="1:6" customFormat="1" x14ac:dyDescent="0.2">
      <c r="A130" s="154" t="s">
        <v>663</v>
      </c>
      <c r="B130" s="155" t="s">
        <v>666</v>
      </c>
      <c r="C130" s="154"/>
      <c r="D130" s="154"/>
      <c r="E130" s="154"/>
      <c r="F130" s="154"/>
    </row>
    <row r="131" spans="1:6" customFormat="1" x14ac:dyDescent="0.2">
      <c r="A131" s="154"/>
      <c r="B131" s="154"/>
      <c r="C131" s="154"/>
      <c r="D131" s="154"/>
      <c r="E131" s="154"/>
      <c r="F131" s="154"/>
    </row>
    <row r="132" spans="1:6" customFormat="1" x14ac:dyDescent="0.2">
      <c r="A132" s="154" t="s">
        <v>664</v>
      </c>
      <c r="B132" s="182">
        <v>46034</v>
      </c>
      <c r="C132" s="154" t="s">
        <v>665</v>
      </c>
      <c r="D132" s="154"/>
      <c r="E132" s="154"/>
      <c r="F132" s="154"/>
    </row>
    <row r="133" spans="1:6" customFormat="1" x14ac:dyDescent="0.2"/>
    <row r="134" spans="1:6" customFormat="1" x14ac:dyDescent="0.2"/>
    <row r="135" spans="1:6" customFormat="1" x14ac:dyDescent="0.2"/>
    <row r="136" spans="1:6" customFormat="1" x14ac:dyDescent="0.2"/>
    <row r="137" spans="1:6" customFormat="1" x14ac:dyDescent="0.2"/>
    <row r="138" spans="1:6" customFormat="1" x14ac:dyDescent="0.2"/>
    <row r="139" spans="1:6" customFormat="1" x14ac:dyDescent="0.2"/>
    <row r="140" spans="1:6" customFormat="1" x14ac:dyDescent="0.2"/>
    <row r="141" spans="1:6" customFormat="1" x14ac:dyDescent="0.2"/>
    <row r="142" spans="1:6" customFormat="1" x14ac:dyDescent="0.2"/>
    <row r="143" spans="1:6" customFormat="1" x14ac:dyDescent="0.2"/>
    <row r="144" spans="1:6" customFormat="1" x14ac:dyDescent="0.2"/>
    <row r="145" customFormat="1" x14ac:dyDescent="0.2"/>
    <row r="146" customFormat="1" x14ac:dyDescent="0.2"/>
    <row r="147" customFormat="1" x14ac:dyDescent="0.2"/>
    <row r="148" customFormat="1" x14ac:dyDescent="0.2"/>
    <row r="149" customFormat="1" x14ac:dyDescent="0.2"/>
    <row r="150" customFormat="1" x14ac:dyDescent="0.2"/>
    <row r="151" customFormat="1" x14ac:dyDescent="0.2"/>
    <row r="152" customFormat="1" x14ac:dyDescent="0.2"/>
    <row r="153" customFormat="1" x14ac:dyDescent="0.2"/>
    <row r="154" customFormat="1" x14ac:dyDescent="0.2"/>
    <row r="155" customFormat="1" x14ac:dyDescent="0.2"/>
    <row r="156" customFormat="1" x14ac:dyDescent="0.2"/>
    <row r="157" customFormat="1" x14ac:dyDescent="0.2"/>
    <row r="158" customFormat="1" x14ac:dyDescent="0.2"/>
    <row r="159" customFormat="1" x14ac:dyDescent="0.2"/>
    <row r="160" customFormat="1" x14ac:dyDescent="0.2"/>
    <row r="161" customFormat="1" x14ac:dyDescent="0.2"/>
    <row r="162" customFormat="1" x14ac:dyDescent="0.2"/>
    <row r="163" customFormat="1" x14ac:dyDescent="0.2"/>
    <row r="164" customFormat="1" x14ac:dyDescent="0.2"/>
    <row r="165" customFormat="1" x14ac:dyDescent="0.2"/>
    <row r="166" customFormat="1" x14ac:dyDescent="0.2"/>
    <row r="167" customFormat="1" x14ac:dyDescent="0.2"/>
    <row r="168" customFormat="1" x14ac:dyDescent="0.2"/>
    <row r="169" customFormat="1" x14ac:dyDescent="0.2"/>
    <row r="170" customFormat="1" x14ac:dyDescent="0.2"/>
    <row r="171" customFormat="1" x14ac:dyDescent="0.2"/>
    <row r="172" customFormat="1" x14ac:dyDescent="0.2"/>
    <row r="173" customFormat="1" x14ac:dyDescent="0.2"/>
    <row r="174" customFormat="1" x14ac:dyDescent="0.2"/>
    <row r="175" customFormat="1" x14ac:dyDescent="0.2"/>
    <row r="176" customFormat="1" x14ac:dyDescent="0.2"/>
    <row r="177" customFormat="1" x14ac:dyDescent="0.2"/>
    <row r="178" customFormat="1" x14ac:dyDescent="0.2"/>
    <row r="179" customFormat="1" x14ac:dyDescent="0.2"/>
    <row r="180" customFormat="1" x14ac:dyDescent="0.2"/>
    <row r="181" customFormat="1" x14ac:dyDescent="0.2"/>
    <row r="182" customFormat="1" x14ac:dyDescent="0.2"/>
    <row r="183" customFormat="1" x14ac:dyDescent="0.2"/>
    <row r="184" customFormat="1" x14ac:dyDescent="0.2"/>
    <row r="185" customFormat="1" x14ac:dyDescent="0.2"/>
    <row r="186" customFormat="1" x14ac:dyDescent="0.2"/>
    <row r="187" customFormat="1" x14ac:dyDescent="0.2"/>
    <row r="188" customFormat="1" x14ac:dyDescent="0.2"/>
    <row r="189" customFormat="1" x14ac:dyDescent="0.2"/>
    <row r="190" customFormat="1" x14ac:dyDescent="0.2"/>
    <row r="191" customFormat="1" x14ac:dyDescent="0.2"/>
    <row r="192" customFormat="1" x14ac:dyDescent="0.2"/>
    <row r="193" customFormat="1" x14ac:dyDescent="0.2"/>
    <row r="194" customFormat="1" x14ac:dyDescent="0.2"/>
    <row r="195" customFormat="1" x14ac:dyDescent="0.2"/>
    <row r="196" customFormat="1" x14ac:dyDescent="0.2"/>
    <row r="197" customFormat="1" x14ac:dyDescent="0.2"/>
    <row r="198" customFormat="1" x14ac:dyDescent="0.2"/>
    <row r="199" customFormat="1" x14ac:dyDescent="0.2"/>
    <row r="200" customFormat="1" x14ac:dyDescent="0.2"/>
    <row r="201" customFormat="1" x14ac:dyDescent="0.2"/>
    <row r="202" customFormat="1" x14ac:dyDescent="0.2"/>
    <row r="203" customFormat="1" x14ac:dyDescent="0.2"/>
    <row r="204" customFormat="1" x14ac:dyDescent="0.2"/>
    <row r="205" customFormat="1" x14ac:dyDescent="0.2"/>
    <row r="206" customFormat="1" x14ac:dyDescent="0.2"/>
    <row r="207" customFormat="1" x14ac:dyDescent="0.2"/>
    <row r="208" customFormat="1" x14ac:dyDescent="0.2"/>
    <row r="209" customFormat="1" x14ac:dyDescent="0.2"/>
    <row r="210" customFormat="1" x14ac:dyDescent="0.2"/>
    <row r="211" customFormat="1" x14ac:dyDescent="0.2"/>
    <row r="212" customFormat="1" x14ac:dyDescent="0.2"/>
    <row r="213" customFormat="1" x14ac:dyDescent="0.2"/>
    <row r="214" customFormat="1" x14ac:dyDescent="0.2"/>
    <row r="215" customFormat="1" x14ac:dyDescent="0.2"/>
    <row r="216" customFormat="1" x14ac:dyDescent="0.2"/>
    <row r="217" customFormat="1" x14ac:dyDescent="0.2"/>
    <row r="218" customFormat="1" x14ac:dyDescent="0.2"/>
    <row r="219" customFormat="1" x14ac:dyDescent="0.2"/>
    <row r="220" customFormat="1" x14ac:dyDescent="0.2"/>
    <row r="221" customFormat="1" x14ac:dyDescent="0.2"/>
    <row r="222" customFormat="1" x14ac:dyDescent="0.2"/>
    <row r="223" customFormat="1" x14ac:dyDescent="0.2"/>
    <row r="224" customFormat="1" x14ac:dyDescent="0.2"/>
    <row r="225" customFormat="1" x14ac:dyDescent="0.2"/>
    <row r="226" customFormat="1" x14ac:dyDescent="0.2"/>
    <row r="227" customFormat="1" x14ac:dyDescent="0.2"/>
    <row r="228" customFormat="1" x14ac:dyDescent="0.2"/>
    <row r="229" customFormat="1" x14ac:dyDescent="0.2"/>
    <row r="230" customFormat="1" x14ac:dyDescent="0.2"/>
    <row r="231" customFormat="1" x14ac:dyDescent="0.2"/>
    <row r="232" customFormat="1" x14ac:dyDescent="0.2"/>
    <row r="233" customFormat="1" x14ac:dyDescent="0.2"/>
    <row r="234" customFormat="1" x14ac:dyDescent="0.2"/>
    <row r="235" customFormat="1" x14ac:dyDescent="0.2"/>
    <row r="236" customFormat="1" x14ac:dyDescent="0.2"/>
    <row r="237" customFormat="1" x14ac:dyDescent="0.2"/>
    <row r="238" customFormat="1" x14ac:dyDescent="0.2"/>
    <row r="239" customFormat="1" x14ac:dyDescent="0.2"/>
    <row r="240" customFormat="1" x14ac:dyDescent="0.2"/>
    <row r="241" customFormat="1" x14ac:dyDescent="0.2"/>
    <row r="242" customFormat="1" x14ac:dyDescent="0.2"/>
    <row r="243" customFormat="1" x14ac:dyDescent="0.2"/>
    <row r="244" customFormat="1" x14ac:dyDescent="0.2"/>
    <row r="245" customFormat="1" x14ac:dyDescent="0.2"/>
    <row r="246" customFormat="1" x14ac:dyDescent="0.2"/>
    <row r="247" customFormat="1" x14ac:dyDescent="0.2"/>
    <row r="248" customFormat="1" x14ac:dyDescent="0.2"/>
    <row r="249" customFormat="1" x14ac:dyDescent="0.2"/>
    <row r="250" customFormat="1" x14ac:dyDescent="0.2"/>
    <row r="251" customFormat="1" x14ac:dyDescent="0.2"/>
    <row r="252" customFormat="1" x14ac:dyDescent="0.2"/>
    <row r="253" customFormat="1" x14ac:dyDescent="0.2"/>
    <row r="254" customFormat="1" x14ac:dyDescent="0.2"/>
    <row r="255" customFormat="1" x14ac:dyDescent="0.2"/>
    <row r="256" customFormat="1" x14ac:dyDescent="0.2"/>
    <row r="257" customFormat="1" x14ac:dyDescent="0.2"/>
    <row r="258" customFormat="1" x14ac:dyDescent="0.2"/>
    <row r="259" customFormat="1" x14ac:dyDescent="0.2"/>
    <row r="260" customFormat="1" x14ac:dyDescent="0.2"/>
    <row r="261" customFormat="1" x14ac:dyDescent="0.2"/>
    <row r="262" customFormat="1" x14ac:dyDescent="0.2"/>
    <row r="263" customFormat="1" x14ac:dyDescent="0.2"/>
    <row r="264" customFormat="1" x14ac:dyDescent="0.2"/>
    <row r="265" customFormat="1" x14ac:dyDescent="0.2"/>
    <row r="266" customFormat="1" x14ac:dyDescent="0.2"/>
    <row r="267" customFormat="1" x14ac:dyDescent="0.2"/>
    <row r="268" customFormat="1" x14ac:dyDescent="0.2"/>
    <row r="269" customFormat="1" x14ac:dyDescent="0.2"/>
  </sheetData>
  <mergeCells count="6">
    <mergeCell ref="E1:F1"/>
    <mergeCell ref="A3:F3"/>
    <mergeCell ref="B116:C116"/>
    <mergeCell ref="A4:F5"/>
    <mergeCell ref="A110:F110"/>
    <mergeCell ref="A6:F6"/>
  </mergeCells>
  <phoneticPr fontId="14" type="noConversion"/>
  <hyperlinks>
    <hyperlink ref="B116" r:id="rId1" xr:uid="{FF51AD8D-A0C1-471D-8CD9-2F22A7B77F9B}"/>
  </hyperlinks>
  <pageMargins left="0.78740157480314965" right="0.19685039370078741" top="0.51181102362204722" bottom="0.43307086614173229" header="0.39370078740157483" footer="0.35433070866141736"/>
  <pageSetup paperSize="9" scale="73" fitToHeight="2" orientation="portrait" r:id="rId2"/>
  <headerFooter alignWithMargins="0">
    <oddFooter>Страница  &amp;P из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58"/>
  <sheetViews>
    <sheetView topLeftCell="A37" workbookViewId="0">
      <selection activeCell="C43" sqref="C43"/>
    </sheetView>
  </sheetViews>
  <sheetFormatPr defaultColWidth="9.140625" defaultRowHeight="12.75" x14ac:dyDescent="0.2"/>
  <cols>
    <col min="1" max="1" width="8.140625" style="36" customWidth="1"/>
    <col min="2" max="2" width="102.140625" style="36" customWidth="1"/>
    <col min="3" max="3" width="16.140625" style="36" customWidth="1"/>
    <col min="4" max="4" width="17" style="36" customWidth="1"/>
    <col min="5" max="5" width="13.42578125" style="36" customWidth="1"/>
    <col min="6" max="16384" width="9.140625" style="36"/>
  </cols>
  <sheetData>
    <row r="1" spans="1:4" s="1" customFormat="1" x14ac:dyDescent="0.2">
      <c r="A1" s="185" t="s">
        <v>199</v>
      </c>
      <c r="B1" s="185"/>
      <c r="C1" s="185"/>
    </row>
    <row r="2" spans="1:4" s="1" customFormat="1" x14ac:dyDescent="0.2">
      <c r="A2" s="185" t="s">
        <v>200</v>
      </c>
      <c r="B2" s="185"/>
      <c r="C2" s="185"/>
    </row>
    <row r="3" spans="1:4" s="1" customFormat="1" x14ac:dyDescent="0.2">
      <c r="A3" s="201" t="s">
        <v>440</v>
      </c>
      <c r="B3" s="201"/>
      <c r="C3" s="201"/>
    </row>
    <row r="4" spans="1:4" s="1" customFormat="1" x14ac:dyDescent="0.2">
      <c r="A4" s="185" t="s">
        <v>211</v>
      </c>
      <c r="B4" s="185"/>
      <c r="C4" s="185"/>
    </row>
    <row r="5" spans="1:4" s="1" customFormat="1" x14ac:dyDescent="0.2">
      <c r="A5" s="185" t="s">
        <v>201</v>
      </c>
      <c r="B5" s="185"/>
      <c r="C5" s="185"/>
    </row>
    <row r="6" spans="1:4" x14ac:dyDescent="0.2">
      <c r="A6" s="98"/>
      <c r="C6" s="37" t="s">
        <v>202</v>
      </c>
    </row>
    <row r="7" spans="1:4" ht="22.5" x14ac:dyDescent="0.2">
      <c r="A7" s="38" t="s">
        <v>0</v>
      </c>
      <c r="B7" s="39" t="s">
        <v>1</v>
      </c>
      <c r="C7" s="38" t="s">
        <v>2</v>
      </c>
    </row>
    <row r="8" spans="1:4" x14ac:dyDescent="0.2">
      <c r="A8" s="40" t="s">
        <v>194</v>
      </c>
      <c r="B8" s="103" t="s">
        <v>195</v>
      </c>
      <c r="C8" s="41" t="s">
        <v>3</v>
      </c>
    </row>
    <row r="9" spans="1:4" ht="22.5" x14ac:dyDescent="0.2">
      <c r="A9" s="99" t="s">
        <v>4</v>
      </c>
      <c r="B9" s="100" t="s">
        <v>395</v>
      </c>
      <c r="C9" s="33">
        <f>'Пруднорматив ПП 80'!C39</f>
        <v>0</v>
      </c>
    </row>
    <row r="10" spans="1:4" x14ac:dyDescent="0.2">
      <c r="A10" s="40" t="s">
        <v>5</v>
      </c>
      <c r="B10" s="100" t="s">
        <v>205</v>
      </c>
      <c r="C10" s="33">
        <f>'ББ 01.01.2026'!C36-C9</f>
        <v>306081</v>
      </c>
    </row>
    <row r="11" spans="1:4" ht="33.75" x14ac:dyDescent="0.2">
      <c r="A11" s="99" t="s">
        <v>6</v>
      </c>
      <c r="B11" s="100" t="s">
        <v>396</v>
      </c>
      <c r="C11" s="33">
        <f>'Пруднорматив ПП 80'!C35</f>
        <v>0</v>
      </c>
    </row>
    <row r="12" spans="1:4" x14ac:dyDescent="0.2">
      <c r="A12" s="40" t="s">
        <v>7</v>
      </c>
      <c r="B12" s="100" t="s">
        <v>8</v>
      </c>
      <c r="C12" s="33">
        <f>'ББ 01.01.2026'!C39+'ББ 01.01.2026'!C40-C11</f>
        <v>2981468</v>
      </c>
      <c r="D12" s="48"/>
    </row>
    <row r="13" spans="1:4" x14ac:dyDescent="0.2">
      <c r="A13" s="99" t="s">
        <v>9</v>
      </c>
      <c r="B13" s="100" t="s">
        <v>210</v>
      </c>
      <c r="C13" s="33">
        <f>'ББ 01.01.2026'!C16</f>
        <v>0</v>
      </c>
    </row>
    <row r="14" spans="1:4" ht="78.75" x14ac:dyDescent="0.2">
      <c r="A14" s="40" t="s">
        <v>10</v>
      </c>
      <c r="B14" s="100" t="s">
        <v>173</v>
      </c>
      <c r="C14" s="33">
        <f>'Пруднорматив ПП 80'!C15</f>
        <v>0</v>
      </c>
    </row>
    <row r="15" spans="1:4" ht="33.75" x14ac:dyDescent="0.2">
      <c r="A15" s="99" t="s">
        <v>11</v>
      </c>
      <c r="B15" s="100" t="s">
        <v>400</v>
      </c>
      <c r="C15" s="33">
        <v>0</v>
      </c>
    </row>
    <row r="16" spans="1:4" x14ac:dyDescent="0.2">
      <c r="A16" s="40" t="s">
        <v>12</v>
      </c>
      <c r="B16" s="100" t="s">
        <v>13</v>
      </c>
      <c r="C16" s="27">
        <v>0</v>
      </c>
    </row>
    <row r="17" spans="1:3" ht="45" x14ac:dyDescent="0.2">
      <c r="A17" s="99" t="s">
        <v>14</v>
      </c>
      <c r="B17" s="100" t="s">
        <v>168</v>
      </c>
      <c r="C17" s="27">
        <v>0</v>
      </c>
    </row>
    <row r="18" spans="1:3" x14ac:dyDescent="0.2">
      <c r="A18" s="40" t="s">
        <v>15</v>
      </c>
      <c r="B18" s="100" t="s">
        <v>228</v>
      </c>
      <c r="C18" s="27" t="e">
        <f>'Пруднорматив ПП 80'!C9</f>
        <v>#REF!</v>
      </c>
    </row>
    <row r="19" spans="1:3" x14ac:dyDescent="0.2">
      <c r="A19" s="99" t="s">
        <v>16</v>
      </c>
      <c r="B19" s="100" t="s">
        <v>174</v>
      </c>
      <c r="C19" s="27" t="e">
        <f>'Пруднорматив ПП 80'!C10</f>
        <v>#REF!</v>
      </c>
    </row>
    <row r="20" spans="1:3" x14ac:dyDescent="0.2">
      <c r="A20" s="40" t="s">
        <v>17</v>
      </c>
      <c r="B20" s="100" t="s">
        <v>18</v>
      </c>
      <c r="C20" s="27">
        <f>'Пруднорматив ПП 80'!C11</f>
        <v>0</v>
      </c>
    </row>
    <row r="21" spans="1:3" ht="33.75" x14ac:dyDescent="0.2">
      <c r="A21" s="99" t="s">
        <v>19</v>
      </c>
      <c r="B21" s="100" t="s">
        <v>175</v>
      </c>
      <c r="C21" s="27">
        <f>'Пруднорматив ПП 80'!C12</f>
        <v>0</v>
      </c>
    </row>
    <row r="22" spans="1:3" ht="22.5" x14ac:dyDescent="0.2">
      <c r="A22" s="40" t="s">
        <v>20</v>
      </c>
      <c r="B22" s="100" t="s">
        <v>176</v>
      </c>
      <c r="C22" s="27">
        <v>0</v>
      </c>
    </row>
    <row r="23" spans="1:3" x14ac:dyDescent="0.2">
      <c r="A23" s="99" t="s">
        <v>21</v>
      </c>
      <c r="B23" s="100" t="s">
        <v>397</v>
      </c>
      <c r="C23" s="27">
        <v>0</v>
      </c>
    </row>
    <row r="24" spans="1:3" x14ac:dyDescent="0.2">
      <c r="A24" s="40" t="s">
        <v>22</v>
      </c>
      <c r="B24" s="100" t="s">
        <v>177</v>
      </c>
      <c r="C24" s="27">
        <v>0</v>
      </c>
    </row>
    <row r="25" spans="1:3" ht="22.5" x14ac:dyDescent="0.2">
      <c r="A25" s="99" t="s">
        <v>23</v>
      </c>
      <c r="B25" s="100" t="s">
        <v>192</v>
      </c>
      <c r="C25" s="27">
        <f>'Пруднорматив ПП 80'!C18</f>
        <v>1006623</v>
      </c>
    </row>
    <row r="26" spans="1:3" ht="22.5" x14ac:dyDescent="0.2">
      <c r="A26" s="40" t="s">
        <v>24</v>
      </c>
      <c r="B26" s="100" t="s">
        <v>178</v>
      </c>
      <c r="C26" s="27">
        <f>'Пруднорматив ПП 80'!C19</f>
        <v>2646</v>
      </c>
    </row>
    <row r="27" spans="1:3" ht="56.25" x14ac:dyDescent="0.2">
      <c r="A27" s="99" t="s">
        <v>25</v>
      </c>
      <c r="B27" s="100" t="s">
        <v>26</v>
      </c>
      <c r="C27" s="27">
        <f>'Пруднорматив ПП 80'!C20</f>
        <v>1200758</v>
      </c>
    </row>
    <row r="28" spans="1:3" ht="45" x14ac:dyDescent="0.2">
      <c r="A28" s="40" t="s">
        <v>27</v>
      </c>
      <c r="B28" s="100" t="s">
        <v>401</v>
      </c>
      <c r="C28" s="27">
        <f>'Пруднорматив ПП 80'!C21</f>
        <v>647087</v>
      </c>
    </row>
    <row r="29" spans="1:3" ht="24.75" customHeight="1" x14ac:dyDescent="0.2">
      <c r="A29" s="99" t="s">
        <v>28</v>
      </c>
      <c r="B29" s="100" t="s">
        <v>398</v>
      </c>
      <c r="C29" s="27">
        <v>0</v>
      </c>
    </row>
    <row r="30" spans="1:3" ht="67.5" x14ac:dyDescent="0.2">
      <c r="A30" s="40" t="s">
        <v>29</v>
      </c>
      <c r="B30" s="100" t="s">
        <v>143</v>
      </c>
      <c r="C30" s="27">
        <f>'Пруднорматив ПП 80'!C22</f>
        <v>2962333</v>
      </c>
    </row>
    <row r="31" spans="1:3" ht="67.5" x14ac:dyDescent="0.2">
      <c r="A31" s="99" t="s">
        <v>144</v>
      </c>
      <c r="B31" s="100" t="s">
        <v>145</v>
      </c>
      <c r="C31" s="27">
        <f>'Пруднорматив ПП 80'!C23</f>
        <v>1534968</v>
      </c>
    </row>
    <row r="32" spans="1:3" ht="45" x14ac:dyDescent="0.2">
      <c r="A32" s="40" t="s">
        <v>146</v>
      </c>
      <c r="B32" s="100" t="s">
        <v>402</v>
      </c>
      <c r="C32" s="27">
        <f>'Пруднорматив ПП 80'!C24</f>
        <v>6874439</v>
      </c>
    </row>
    <row r="33" spans="1:12" ht="45" x14ac:dyDescent="0.2">
      <c r="A33" s="99" t="s">
        <v>147</v>
      </c>
      <c r="B33" s="100" t="s">
        <v>148</v>
      </c>
      <c r="C33" s="27">
        <f>'Пруднорматив ПП 80'!C25</f>
        <v>5131980</v>
      </c>
    </row>
    <row r="34" spans="1:12" ht="33.75" x14ac:dyDescent="0.2">
      <c r="A34" s="40" t="s">
        <v>149</v>
      </c>
      <c r="B34" s="100" t="s">
        <v>170</v>
      </c>
      <c r="C34" s="27">
        <f>'Пруднорматив ПП 80'!C27</f>
        <v>300469</v>
      </c>
    </row>
    <row r="35" spans="1:12" ht="33.75" x14ac:dyDescent="0.2">
      <c r="A35" s="99" t="s">
        <v>150</v>
      </c>
      <c r="B35" s="100" t="s">
        <v>179</v>
      </c>
      <c r="C35" s="27">
        <f>'Пруднорматив ПП 80'!C28</f>
        <v>918738</v>
      </c>
    </row>
    <row r="36" spans="1:12" ht="33.75" x14ac:dyDescent="0.2">
      <c r="A36" s="40" t="s">
        <v>151</v>
      </c>
      <c r="B36" s="100" t="s">
        <v>180</v>
      </c>
      <c r="C36" s="27">
        <f>'Пруднорматив ПП 80'!C34</f>
        <v>207052</v>
      </c>
    </row>
    <row r="37" spans="1:12" ht="33.75" x14ac:dyDescent="0.2">
      <c r="A37" s="99" t="s">
        <v>152</v>
      </c>
      <c r="B37" s="100" t="s">
        <v>171</v>
      </c>
      <c r="C37" s="27">
        <f>'Пруднорматив ПП 80'!C29</f>
        <v>0</v>
      </c>
    </row>
    <row r="38" spans="1:12" ht="45" x14ac:dyDescent="0.2">
      <c r="A38" s="101" t="s">
        <v>153</v>
      </c>
      <c r="B38" s="100" t="s">
        <v>172</v>
      </c>
      <c r="C38" s="27">
        <f>'Пруднорматив ПП 80'!C30</f>
        <v>16</v>
      </c>
    </row>
    <row r="39" spans="1:12" ht="33.75" x14ac:dyDescent="0.2">
      <c r="A39" s="102" t="s">
        <v>154</v>
      </c>
      <c r="B39" s="100" t="s">
        <v>403</v>
      </c>
      <c r="C39" s="27">
        <f>'Пруднорматив ПП 80'!C31</f>
        <v>0</v>
      </c>
    </row>
    <row r="40" spans="1:12" ht="24" customHeight="1" x14ac:dyDescent="0.2">
      <c r="A40" s="102" t="s">
        <v>155</v>
      </c>
      <c r="B40" s="100" t="s">
        <v>156</v>
      </c>
      <c r="C40" s="27">
        <f>'Пруднорматив ПП 80'!C32</f>
        <v>20608</v>
      </c>
    </row>
    <row r="41" spans="1:12" ht="33.75" x14ac:dyDescent="0.2">
      <c r="A41" s="102" t="s">
        <v>157</v>
      </c>
      <c r="B41" s="100" t="s">
        <v>181</v>
      </c>
      <c r="C41" s="27">
        <f>'Пруднорматив ПП 80'!C26</f>
        <v>0</v>
      </c>
    </row>
    <row r="42" spans="1:12" ht="36" customHeight="1" x14ac:dyDescent="0.2">
      <c r="A42" s="102" t="s">
        <v>158</v>
      </c>
      <c r="B42" s="100" t="s">
        <v>182</v>
      </c>
      <c r="C42" s="27">
        <f>'Пруднорматив ПП 80'!C33</f>
        <v>0</v>
      </c>
      <c r="D42" s="48"/>
    </row>
    <row r="43" spans="1:12" ht="21" customHeight="1" x14ac:dyDescent="0.2">
      <c r="A43" s="102" t="s">
        <v>159</v>
      </c>
      <c r="B43" s="100" t="s">
        <v>183</v>
      </c>
      <c r="C43" s="27">
        <f>'ББ 01.01.2026'!C26+'ББ 01.01.2026'!C23+'ББ 01.01.2026'!C29-SUM(C25:C42)</f>
        <v>45501147</v>
      </c>
      <c r="D43" s="48"/>
    </row>
    <row r="44" spans="1:12" ht="12" customHeight="1" x14ac:dyDescent="0.2"/>
    <row r="45" spans="1:12" s="50" customFormat="1" ht="27.75" customHeight="1" x14ac:dyDescent="0.25">
      <c r="A45" s="24" t="s">
        <v>437</v>
      </c>
      <c r="B45" s="10"/>
      <c r="C45" s="10" t="s">
        <v>442</v>
      </c>
      <c r="D45" s="10"/>
      <c r="E45" s="10"/>
      <c r="F45" s="10"/>
      <c r="J45" s="51"/>
      <c r="L45" s="51"/>
    </row>
    <row r="46" spans="1:12" s="50" customFormat="1" ht="27.75" customHeight="1" x14ac:dyDescent="0.25">
      <c r="A46" s="187" t="s">
        <v>347</v>
      </c>
      <c r="B46" s="187"/>
      <c r="C46" s="10" t="s">
        <v>442</v>
      </c>
      <c r="D46" s="10"/>
      <c r="E46" s="10"/>
      <c r="F46" s="10"/>
      <c r="L46" s="51"/>
    </row>
    <row r="47" spans="1:12" s="50" customFormat="1" ht="27.75" customHeight="1" x14ac:dyDescent="0.25">
      <c r="A47" s="24" t="s">
        <v>346</v>
      </c>
      <c r="B47" s="10"/>
      <c r="C47" s="10" t="s">
        <v>442</v>
      </c>
      <c r="D47" s="10"/>
      <c r="E47" s="10"/>
      <c r="F47" s="10"/>
      <c r="L47" s="51"/>
    </row>
    <row r="48" spans="1:12" s="50" customFormat="1" ht="15.75" customHeight="1" x14ac:dyDescent="0.25">
      <c r="A48" s="24"/>
      <c r="B48" s="10"/>
      <c r="C48" s="10"/>
      <c r="D48" s="10"/>
      <c r="E48" s="10"/>
      <c r="F48" s="10"/>
      <c r="L48" s="51"/>
    </row>
    <row r="49" spans="1:12" s="50" customFormat="1" ht="15.75" customHeight="1" x14ac:dyDescent="0.25">
      <c r="A49" s="29" t="s">
        <v>404</v>
      </c>
      <c r="B49" s="10"/>
      <c r="C49" s="10"/>
      <c r="D49" s="10"/>
      <c r="E49" s="10"/>
      <c r="F49" s="10"/>
      <c r="L49" s="51"/>
    </row>
    <row r="50" spans="1:12" s="4" customFormat="1" x14ac:dyDescent="0.2">
      <c r="A50" s="24" t="s">
        <v>197</v>
      </c>
      <c r="B50" s="10"/>
      <c r="C50" s="10"/>
      <c r="D50" s="10"/>
      <c r="E50" s="10"/>
      <c r="F50" s="10"/>
    </row>
    <row r="55" spans="1:12" x14ac:dyDescent="0.2">
      <c r="C55" s="48"/>
      <c r="D55" s="52"/>
      <c r="E55" s="48"/>
    </row>
    <row r="56" spans="1:12" x14ac:dyDescent="0.2">
      <c r="C56" s="30"/>
      <c r="D56" s="1"/>
      <c r="E56" s="1"/>
    </row>
    <row r="57" spans="1:12" x14ac:dyDescent="0.2">
      <c r="C57" s="30"/>
      <c r="D57" s="28"/>
      <c r="E57" s="1"/>
    </row>
    <row r="58" spans="1:12" x14ac:dyDescent="0.2">
      <c r="C58" s="30"/>
      <c r="D58" s="28"/>
      <c r="E58" s="1"/>
    </row>
  </sheetData>
  <mergeCells count="6">
    <mergeCell ref="A46:B46"/>
    <mergeCell ref="A5:C5"/>
    <mergeCell ref="A1:C1"/>
    <mergeCell ref="A2:C2"/>
    <mergeCell ref="A3:C3"/>
    <mergeCell ref="A4:C4"/>
  </mergeCells>
  <phoneticPr fontId="31" type="noConversion"/>
  <pageMargins left="0.74803149606299213" right="0.15748031496062992" top="0.39370078740157483" bottom="0.23622047244094491" header="0.19685039370078741" footer="0.31496062992125984"/>
  <pageSetup paperSize="9" scale="75"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K51"/>
  <sheetViews>
    <sheetView topLeftCell="A31" zoomScaleNormal="100" workbookViewId="0">
      <selection activeCell="B34" sqref="B34"/>
    </sheetView>
  </sheetViews>
  <sheetFormatPr defaultColWidth="9.140625" defaultRowHeight="12.75" x14ac:dyDescent="0.2"/>
  <cols>
    <col min="1" max="1" width="7" style="36" customWidth="1"/>
    <col min="2" max="2" width="89.28515625" style="36" customWidth="1"/>
    <col min="3" max="3" width="13.7109375" style="36" customWidth="1"/>
    <col min="4" max="4" width="14.42578125" style="36" customWidth="1"/>
    <col min="5" max="5" width="13.28515625" style="36" customWidth="1"/>
    <col min="6" max="6" width="9.140625" style="36"/>
    <col min="7" max="7" width="15.85546875" style="36" customWidth="1"/>
    <col min="8" max="8" width="9.140625" style="36"/>
    <col min="9" max="9" width="11.85546875" style="36" bestFit="1" customWidth="1"/>
    <col min="10" max="10" width="9.140625" style="36"/>
    <col min="11" max="11" width="17.5703125" style="36" bestFit="1" customWidth="1"/>
    <col min="12" max="16384" width="9.140625" style="36"/>
  </cols>
  <sheetData>
    <row r="1" spans="1:6" s="1" customFormat="1" ht="14.25" customHeight="1" x14ac:dyDescent="0.25">
      <c r="A1" s="202" t="s">
        <v>211</v>
      </c>
      <c r="B1" s="202"/>
      <c r="C1" s="202"/>
      <c r="D1" s="202"/>
      <c r="E1" s="202"/>
      <c r="F1" s="47"/>
    </row>
    <row r="2" spans="1:6" s="1" customFormat="1" ht="14.25" customHeight="1" x14ac:dyDescent="0.25">
      <c r="A2" s="202" t="s">
        <v>190</v>
      </c>
      <c r="B2" s="202"/>
      <c r="C2" s="202"/>
      <c r="D2" s="202"/>
      <c r="E2" s="202"/>
      <c r="F2" s="47"/>
    </row>
    <row r="3" spans="1:6" s="1" customFormat="1" ht="49.5" customHeight="1" x14ac:dyDescent="0.2">
      <c r="A3" s="203" t="s">
        <v>191</v>
      </c>
      <c r="B3" s="203"/>
      <c r="C3" s="203"/>
      <c r="D3" s="203"/>
      <c r="E3" s="203"/>
      <c r="F3" s="46"/>
    </row>
    <row r="4" spans="1:6" s="31" customFormat="1" ht="15.75" customHeight="1" x14ac:dyDescent="0.25">
      <c r="A4" s="203" t="s">
        <v>444</v>
      </c>
      <c r="B4" s="203"/>
      <c r="C4" s="203"/>
      <c r="D4" s="203"/>
      <c r="E4" s="203"/>
      <c r="F4" s="46"/>
    </row>
    <row r="6" spans="1:6" ht="25.5" x14ac:dyDescent="0.2">
      <c r="A6" s="104" t="s">
        <v>394</v>
      </c>
      <c r="B6" s="109" t="s">
        <v>203</v>
      </c>
      <c r="C6" s="105" t="s">
        <v>204</v>
      </c>
      <c r="D6" s="42" t="s">
        <v>263</v>
      </c>
      <c r="E6" s="42" t="s">
        <v>264</v>
      </c>
    </row>
    <row r="7" spans="1:6" x14ac:dyDescent="0.2">
      <c r="A7" s="104" t="s">
        <v>194</v>
      </c>
      <c r="B7" s="113" t="s">
        <v>411</v>
      </c>
      <c r="C7" s="119" t="e">
        <f>C9+C10+C11</f>
        <v>#REF!</v>
      </c>
      <c r="D7" s="43">
        <v>100</v>
      </c>
      <c r="E7" s="44" t="e">
        <f t="shared" ref="E7:E17" si="0">C7</f>
        <v>#REF!</v>
      </c>
      <c r="F7" s="48"/>
    </row>
    <row r="8" spans="1:6" ht="22.5" x14ac:dyDescent="0.2">
      <c r="A8" s="104" t="s">
        <v>184</v>
      </c>
      <c r="B8" s="113" t="s">
        <v>412</v>
      </c>
      <c r="C8" s="107">
        <v>0</v>
      </c>
      <c r="D8" s="43">
        <v>100</v>
      </c>
      <c r="E8" s="43">
        <f t="shared" si="0"/>
        <v>0</v>
      </c>
    </row>
    <row r="9" spans="1:6" ht="22.5" x14ac:dyDescent="0.2">
      <c r="A9" s="104" t="s">
        <v>212</v>
      </c>
      <c r="B9" s="113" t="s">
        <v>413</v>
      </c>
      <c r="C9" s="119" t="e">
        <f>#REF!</f>
        <v>#REF!</v>
      </c>
      <c r="D9" s="43">
        <v>100</v>
      </c>
      <c r="E9" s="44" t="e">
        <f t="shared" si="0"/>
        <v>#REF!</v>
      </c>
    </row>
    <row r="10" spans="1:6" x14ac:dyDescent="0.2">
      <c r="A10" s="104" t="s">
        <v>186</v>
      </c>
      <c r="B10" s="113" t="s">
        <v>166</v>
      </c>
      <c r="C10" s="106" t="e">
        <f>#REF!</f>
        <v>#REF!</v>
      </c>
      <c r="D10" s="43">
        <v>100</v>
      </c>
      <c r="E10" s="44" t="e">
        <f t="shared" si="0"/>
        <v>#REF!</v>
      </c>
    </row>
    <row r="11" spans="1:6" ht="22.5" x14ac:dyDescent="0.2">
      <c r="A11" s="104" t="s">
        <v>160</v>
      </c>
      <c r="B11" s="113" t="s">
        <v>414</v>
      </c>
      <c r="C11" s="106">
        <v>0</v>
      </c>
      <c r="D11" s="43">
        <v>100</v>
      </c>
      <c r="E11" s="44">
        <f t="shared" si="0"/>
        <v>0</v>
      </c>
    </row>
    <row r="12" spans="1:6" ht="33.75" x14ac:dyDescent="0.2">
      <c r="A12" s="104" t="s">
        <v>188</v>
      </c>
      <c r="B12" s="113" t="s">
        <v>161</v>
      </c>
      <c r="C12" s="107">
        <v>0</v>
      </c>
      <c r="D12" s="43">
        <v>100</v>
      </c>
      <c r="E12" s="43">
        <f t="shared" si="0"/>
        <v>0</v>
      </c>
    </row>
    <row r="13" spans="1:6" ht="45" x14ac:dyDescent="0.2">
      <c r="A13" s="104" t="s">
        <v>208</v>
      </c>
      <c r="B13" s="113" t="s">
        <v>415</v>
      </c>
      <c r="C13" s="107">
        <v>0</v>
      </c>
      <c r="D13" s="43">
        <v>100</v>
      </c>
      <c r="E13" s="43">
        <f t="shared" si="0"/>
        <v>0</v>
      </c>
    </row>
    <row r="14" spans="1:6" ht="22.5" x14ac:dyDescent="0.2">
      <c r="A14" s="104" t="s">
        <v>209</v>
      </c>
      <c r="B14" s="113" t="s">
        <v>416</v>
      </c>
      <c r="C14" s="107">
        <v>0</v>
      </c>
      <c r="D14" s="43">
        <v>100</v>
      </c>
      <c r="E14" s="43">
        <f t="shared" si="0"/>
        <v>0</v>
      </c>
    </row>
    <row r="15" spans="1:6" ht="105" customHeight="1" x14ac:dyDescent="0.2">
      <c r="A15" s="104" t="s">
        <v>195</v>
      </c>
      <c r="B15" s="113" t="s">
        <v>167</v>
      </c>
      <c r="C15" s="119">
        <f>'ББ 01.01.2026'!C17</f>
        <v>0</v>
      </c>
      <c r="D15" s="43">
        <v>100</v>
      </c>
      <c r="E15" s="44">
        <f t="shared" si="0"/>
        <v>0</v>
      </c>
    </row>
    <row r="16" spans="1:6" ht="56.25" x14ac:dyDescent="0.2">
      <c r="A16" s="104" t="s">
        <v>3</v>
      </c>
      <c r="B16" s="113" t="s">
        <v>417</v>
      </c>
      <c r="C16" s="107">
        <v>0</v>
      </c>
      <c r="D16" s="43">
        <v>100</v>
      </c>
      <c r="E16" s="43">
        <f t="shared" si="0"/>
        <v>0</v>
      </c>
    </row>
    <row r="17" spans="1:7" ht="45" x14ac:dyDescent="0.2">
      <c r="A17" s="104" t="s">
        <v>271</v>
      </c>
      <c r="B17" s="113" t="s">
        <v>168</v>
      </c>
      <c r="C17" s="107">
        <v>0</v>
      </c>
      <c r="D17" s="43">
        <v>100</v>
      </c>
      <c r="E17" s="43">
        <f t="shared" si="0"/>
        <v>0</v>
      </c>
    </row>
    <row r="18" spans="1:7" ht="33.75" x14ac:dyDescent="0.2">
      <c r="A18" s="104" t="s">
        <v>237</v>
      </c>
      <c r="B18" s="113" t="s">
        <v>162</v>
      </c>
      <c r="C18" s="106">
        <v>1006623</v>
      </c>
      <c r="D18" s="43">
        <v>100</v>
      </c>
      <c r="E18" s="44">
        <f t="shared" ref="E18:E24" si="1">C18</f>
        <v>1006623</v>
      </c>
    </row>
    <row r="19" spans="1:7" ht="33.75" x14ac:dyDescent="0.2">
      <c r="A19" s="104" t="s">
        <v>238</v>
      </c>
      <c r="B19" s="113" t="s">
        <v>163</v>
      </c>
      <c r="C19" s="106">
        <v>2646</v>
      </c>
      <c r="D19" s="43">
        <v>100</v>
      </c>
      <c r="E19" s="44">
        <f t="shared" si="1"/>
        <v>2646</v>
      </c>
    </row>
    <row r="20" spans="1:7" ht="45" x14ac:dyDescent="0.2">
      <c r="A20" s="104" t="s">
        <v>239</v>
      </c>
      <c r="B20" s="113" t="s">
        <v>418</v>
      </c>
      <c r="C20" s="106">
        <v>1200758</v>
      </c>
      <c r="D20" s="43">
        <v>100</v>
      </c>
      <c r="E20" s="44">
        <f t="shared" si="1"/>
        <v>1200758</v>
      </c>
    </row>
    <row r="21" spans="1:7" ht="33.75" x14ac:dyDescent="0.2">
      <c r="A21" s="104" t="s">
        <v>273</v>
      </c>
      <c r="B21" s="113" t="s">
        <v>419</v>
      </c>
      <c r="C21" s="110">
        <v>647087</v>
      </c>
      <c r="D21" s="43">
        <v>100</v>
      </c>
      <c r="E21" s="44">
        <f t="shared" si="1"/>
        <v>647087</v>
      </c>
    </row>
    <row r="22" spans="1:7" ht="67.5" x14ac:dyDescent="0.2">
      <c r="A22" s="104">
        <v>9</v>
      </c>
      <c r="B22" s="113" t="s">
        <v>420</v>
      </c>
      <c r="C22" s="116">
        <v>2962333</v>
      </c>
      <c r="D22" s="43">
        <v>100</v>
      </c>
      <c r="E22" s="44">
        <f t="shared" si="1"/>
        <v>2962333</v>
      </c>
    </row>
    <row r="23" spans="1:7" ht="67.5" x14ac:dyDescent="0.2">
      <c r="A23" s="104">
        <v>10</v>
      </c>
      <c r="B23" s="113" t="s">
        <v>421</v>
      </c>
      <c r="C23" s="116">
        <v>1534968</v>
      </c>
      <c r="D23" s="43">
        <v>100</v>
      </c>
      <c r="E23" s="44">
        <f t="shared" si="1"/>
        <v>1534968</v>
      </c>
    </row>
    <row r="24" spans="1:7" ht="45" x14ac:dyDescent="0.2">
      <c r="A24" s="104">
        <v>11</v>
      </c>
      <c r="B24" s="113" t="s">
        <v>422</v>
      </c>
      <c r="C24" s="106">
        <v>6874439</v>
      </c>
      <c r="D24" s="43">
        <v>100</v>
      </c>
      <c r="E24" s="44">
        <f t="shared" si="1"/>
        <v>6874439</v>
      </c>
    </row>
    <row r="25" spans="1:7" ht="375" customHeight="1" x14ac:dyDescent="0.2">
      <c r="A25" s="104">
        <v>12</v>
      </c>
      <c r="B25" s="113" t="s">
        <v>435</v>
      </c>
      <c r="C25" s="106">
        <v>5131980</v>
      </c>
      <c r="D25" s="43">
        <v>100</v>
      </c>
      <c r="E25" s="44">
        <f t="shared" ref="E25:E30" si="2">C25</f>
        <v>5131980</v>
      </c>
      <c r="G25"/>
    </row>
    <row r="26" spans="1:7" ht="45" customHeight="1" x14ac:dyDescent="0.2">
      <c r="A26" s="104">
        <v>13</v>
      </c>
      <c r="B26" s="113" t="s">
        <v>169</v>
      </c>
      <c r="C26" s="106">
        <v>0</v>
      </c>
      <c r="D26" s="43">
        <v>100</v>
      </c>
      <c r="E26" s="44">
        <f t="shared" si="2"/>
        <v>0</v>
      </c>
    </row>
    <row r="27" spans="1:7" ht="45" x14ac:dyDescent="0.2">
      <c r="A27" s="104">
        <v>14</v>
      </c>
      <c r="B27" s="113" t="s">
        <v>170</v>
      </c>
      <c r="C27" s="106">
        <v>300469</v>
      </c>
      <c r="D27" s="43">
        <v>100</v>
      </c>
      <c r="E27" s="44">
        <f t="shared" si="2"/>
        <v>300469</v>
      </c>
    </row>
    <row r="28" spans="1:7" ht="33.75" x14ac:dyDescent="0.2">
      <c r="A28" s="104">
        <v>15</v>
      </c>
      <c r="B28" s="113" t="s">
        <v>423</v>
      </c>
      <c r="C28" s="106">
        <v>918738</v>
      </c>
      <c r="D28" s="43">
        <v>100</v>
      </c>
      <c r="E28" s="44">
        <f t="shared" si="2"/>
        <v>918738</v>
      </c>
    </row>
    <row r="29" spans="1:7" ht="33.75" x14ac:dyDescent="0.2">
      <c r="A29" s="104">
        <v>16</v>
      </c>
      <c r="B29" s="113" t="s">
        <v>424</v>
      </c>
      <c r="C29" s="106">
        <v>0</v>
      </c>
      <c r="D29" s="43">
        <v>100</v>
      </c>
      <c r="E29" s="44">
        <f t="shared" si="2"/>
        <v>0</v>
      </c>
    </row>
    <row r="30" spans="1:7" ht="56.25" customHeight="1" x14ac:dyDescent="0.2">
      <c r="A30" s="104">
        <v>17</v>
      </c>
      <c r="B30" s="113" t="s">
        <v>425</v>
      </c>
      <c r="C30" s="106">
        <v>16</v>
      </c>
      <c r="D30" s="43">
        <v>100</v>
      </c>
      <c r="E30" s="44">
        <f t="shared" si="2"/>
        <v>16</v>
      </c>
    </row>
    <row r="31" spans="1:7" ht="33.75" x14ac:dyDescent="0.2">
      <c r="A31" s="104">
        <v>18</v>
      </c>
      <c r="B31" s="113" t="s">
        <v>426</v>
      </c>
      <c r="C31" s="106"/>
      <c r="D31" s="43">
        <v>100</v>
      </c>
      <c r="E31" s="44"/>
    </row>
    <row r="32" spans="1:7" ht="33" customHeight="1" x14ac:dyDescent="0.2">
      <c r="A32" s="104">
        <v>19</v>
      </c>
      <c r="B32" s="113" t="s">
        <v>182</v>
      </c>
      <c r="C32" s="106">
        <v>20608</v>
      </c>
      <c r="D32" s="43">
        <v>100</v>
      </c>
      <c r="E32" s="44">
        <f t="shared" ref="E32:E39" si="3">C32</f>
        <v>20608</v>
      </c>
    </row>
    <row r="33" spans="1:11" x14ac:dyDescent="0.2">
      <c r="A33" s="104">
        <v>20</v>
      </c>
      <c r="B33" s="113" t="s">
        <v>210</v>
      </c>
      <c r="C33" s="106">
        <v>0</v>
      </c>
      <c r="D33" s="43">
        <v>100</v>
      </c>
      <c r="E33" s="44">
        <f t="shared" si="3"/>
        <v>0</v>
      </c>
    </row>
    <row r="34" spans="1:11" ht="22.5" x14ac:dyDescent="0.2">
      <c r="A34" s="104">
        <v>21</v>
      </c>
      <c r="B34" s="113" t="s">
        <v>427</v>
      </c>
      <c r="C34" s="106">
        <v>207052</v>
      </c>
      <c r="D34" s="43">
        <v>100</v>
      </c>
      <c r="E34" s="44">
        <f t="shared" si="3"/>
        <v>207052</v>
      </c>
    </row>
    <row r="35" spans="1:11" ht="45" x14ac:dyDescent="0.2">
      <c r="A35" s="104">
        <v>22</v>
      </c>
      <c r="B35" s="113" t="s">
        <v>428</v>
      </c>
      <c r="C35" s="106">
        <v>0</v>
      </c>
      <c r="D35" s="43">
        <v>100</v>
      </c>
      <c r="E35" s="44">
        <f t="shared" si="3"/>
        <v>0</v>
      </c>
    </row>
    <row r="36" spans="1:11" ht="22.5" x14ac:dyDescent="0.2">
      <c r="A36" s="104">
        <v>23</v>
      </c>
      <c r="B36" s="113" t="s">
        <v>429</v>
      </c>
      <c r="C36" s="112"/>
      <c r="D36" s="43">
        <v>100</v>
      </c>
      <c r="E36" s="44">
        <f t="shared" si="3"/>
        <v>0</v>
      </c>
      <c r="G36"/>
    </row>
    <row r="37" spans="1:11" x14ac:dyDescent="0.2">
      <c r="A37" s="104">
        <v>24</v>
      </c>
      <c r="B37" s="113" t="s">
        <v>430</v>
      </c>
      <c r="C37" s="112">
        <f>SUM(C38:C39)</f>
        <v>0</v>
      </c>
      <c r="D37" s="43">
        <v>100</v>
      </c>
      <c r="E37" s="44">
        <f t="shared" si="3"/>
        <v>0</v>
      </c>
      <c r="G37"/>
    </row>
    <row r="38" spans="1:11" ht="146.25" x14ac:dyDescent="0.2">
      <c r="A38" s="114" t="s">
        <v>133</v>
      </c>
      <c r="B38" s="113" t="s">
        <v>431</v>
      </c>
      <c r="C38" s="112"/>
      <c r="D38" s="43">
        <v>100</v>
      </c>
      <c r="E38" s="44">
        <f t="shared" si="3"/>
        <v>0</v>
      </c>
      <c r="G38"/>
    </row>
    <row r="39" spans="1:11" ht="22.5" x14ac:dyDescent="0.2">
      <c r="A39" s="114" t="s">
        <v>134</v>
      </c>
      <c r="B39" s="113" t="s">
        <v>432</v>
      </c>
      <c r="C39" s="112"/>
      <c r="D39" s="43">
        <v>100</v>
      </c>
      <c r="E39" s="44">
        <f t="shared" si="3"/>
        <v>0</v>
      </c>
      <c r="G39"/>
    </row>
    <row r="40" spans="1:11" x14ac:dyDescent="0.2">
      <c r="A40" s="104">
        <v>25</v>
      </c>
      <c r="B40" s="113" t="s">
        <v>433</v>
      </c>
      <c r="C40" s="106" t="e">
        <f>SUM(C7:C39)-C9-C10-C11-C8-C12</f>
        <v>#REF!</v>
      </c>
      <c r="D40" s="43" t="s">
        <v>164</v>
      </c>
      <c r="E40" s="44" t="e">
        <f>SUM(E8:E37)</f>
        <v>#REF!</v>
      </c>
      <c r="G40"/>
      <c r="H40"/>
    </row>
    <row r="41" spans="1:11" x14ac:dyDescent="0.2">
      <c r="A41" s="104">
        <v>26</v>
      </c>
      <c r="B41" s="113" t="s">
        <v>196</v>
      </c>
      <c r="C41" s="108">
        <f>'ББ 01.01.2026'!C97</f>
        <v>25860331</v>
      </c>
      <c r="D41" s="43" t="s">
        <v>164</v>
      </c>
      <c r="E41" s="44">
        <f>C41</f>
        <v>25860331</v>
      </c>
      <c r="G41"/>
    </row>
    <row r="42" spans="1:11" x14ac:dyDescent="0.2">
      <c r="A42" s="104">
        <v>27</v>
      </c>
      <c r="B42" s="113" t="s">
        <v>165</v>
      </c>
      <c r="C42" s="107" t="s">
        <v>164</v>
      </c>
      <c r="D42" s="43" t="s">
        <v>164</v>
      </c>
      <c r="E42" s="115">
        <f>I43</f>
        <v>288198.3453988618</v>
      </c>
      <c r="I42" s="36">
        <v>107000</v>
      </c>
      <c r="J42" s="118">
        <v>2525</v>
      </c>
      <c r="K42" s="117">
        <v>220233453988.61835</v>
      </c>
    </row>
    <row r="43" spans="1:11" ht="18" customHeight="1" x14ac:dyDescent="0.2">
      <c r="A43" s="104">
        <v>28</v>
      </c>
      <c r="B43" s="113" t="s">
        <v>399</v>
      </c>
      <c r="C43" s="107" t="s">
        <v>164</v>
      </c>
      <c r="D43" s="43" t="s">
        <v>164</v>
      </c>
      <c r="E43" s="45" t="e">
        <f>(E40-E41)/E42</f>
        <v>#REF!</v>
      </c>
      <c r="I43" s="48">
        <f>(I42*J42+(K42-40000000000)*0.0001)/1000</f>
        <v>288198.3453988618</v>
      </c>
    </row>
    <row r="44" spans="1:11" ht="18" customHeight="1" x14ac:dyDescent="0.2">
      <c r="A44" s="104">
        <v>29</v>
      </c>
      <c r="B44" s="113" t="s">
        <v>434</v>
      </c>
      <c r="C44" s="107" t="s">
        <v>164</v>
      </c>
      <c r="D44" s="43" t="s">
        <v>164</v>
      </c>
      <c r="E44" s="45" t="e">
        <f>E40/E41</f>
        <v>#REF!</v>
      </c>
    </row>
    <row r="45" spans="1:11" ht="20.25" customHeight="1" x14ac:dyDescent="0.2"/>
    <row r="46" spans="1:11" s="50" customFormat="1" ht="22.5" customHeight="1" x14ac:dyDescent="0.25">
      <c r="A46" s="24" t="s">
        <v>447</v>
      </c>
      <c r="B46" s="10"/>
      <c r="D46" s="10"/>
      <c r="E46" s="10" t="s">
        <v>448</v>
      </c>
      <c r="F46" s="10"/>
    </row>
    <row r="47" spans="1:11" s="50" customFormat="1" ht="27" customHeight="1" x14ac:dyDescent="0.25">
      <c r="A47" s="10" t="s">
        <v>446</v>
      </c>
      <c r="B47" s="10"/>
      <c r="D47" s="10"/>
      <c r="E47" s="10" t="s">
        <v>448</v>
      </c>
      <c r="F47" s="10"/>
    </row>
    <row r="48" spans="1:11" s="50" customFormat="1" ht="24.75" customHeight="1" x14ac:dyDescent="0.25">
      <c r="A48" s="24" t="s">
        <v>445</v>
      </c>
      <c r="B48" s="10"/>
      <c r="D48" s="10"/>
      <c r="E48" s="10" t="s">
        <v>448</v>
      </c>
      <c r="F48" s="10"/>
    </row>
    <row r="49" spans="1:6" s="50" customFormat="1" ht="15.75" x14ac:dyDescent="0.25">
      <c r="A49" s="29" t="s">
        <v>404</v>
      </c>
      <c r="B49" s="10"/>
      <c r="C49" s="10"/>
      <c r="D49" s="10"/>
      <c r="E49" s="10"/>
      <c r="F49" s="10"/>
    </row>
    <row r="50" spans="1:6" s="50" customFormat="1" ht="15.75" customHeight="1" x14ac:dyDescent="0.25">
      <c r="A50" s="24" t="s">
        <v>197</v>
      </c>
      <c r="B50" s="10"/>
      <c r="C50" s="10"/>
      <c r="D50" s="10"/>
      <c r="E50" s="10"/>
      <c r="F50" s="10"/>
    </row>
    <row r="51" spans="1:6" s="4" customFormat="1" x14ac:dyDescent="0.2">
      <c r="B51" s="10"/>
      <c r="C51" s="10"/>
      <c r="D51" s="10"/>
      <c r="E51" s="10"/>
      <c r="F51" s="10"/>
    </row>
  </sheetData>
  <mergeCells count="4">
    <mergeCell ref="A1:E1"/>
    <mergeCell ref="A2:E2"/>
    <mergeCell ref="A3:E3"/>
    <mergeCell ref="A4:E4"/>
  </mergeCells>
  <phoneticPr fontId="31" type="noConversion"/>
  <pageMargins left="0.75" right="0.75" top="0.49" bottom="0.25" header="0.32" footer="0.17"/>
  <pageSetup paperSize="9" scale="63" fitToHeight="0"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6</vt:i4>
      </vt:variant>
    </vt:vector>
  </HeadingPairs>
  <TitlesOfParts>
    <vt:vector size="13" baseType="lpstr">
      <vt:lpstr>Ф3</vt:lpstr>
      <vt:lpstr>Ф4</vt:lpstr>
      <vt:lpstr>Ф1 (валюта)</vt:lpstr>
      <vt:lpstr>ББ 01.01.2026</vt:lpstr>
      <vt:lpstr>ПШТЕ 01.01.2026</vt:lpstr>
      <vt:lpstr>Доп сведения</vt:lpstr>
      <vt:lpstr>Пруднорматив ПП 80</vt:lpstr>
      <vt:lpstr>'Пруднорматив ПП 80'!sub1000614796</vt:lpstr>
      <vt:lpstr>'ББ 01.01.2026'!Область_печати</vt:lpstr>
      <vt:lpstr>'Пруднорматив ПП 80'!Область_печати</vt:lpstr>
      <vt:lpstr>'ПШТЕ 01.01.2026'!Область_печати</vt:lpstr>
      <vt:lpstr>'Ф1 (валюта)'!Область_печати</vt:lpstr>
      <vt:lpstr>Ф3!Область_печати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Akylbayeva Gaukhar</cp:lastModifiedBy>
  <cp:lastPrinted>2019-10-07T11:59:37Z</cp:lastPrinted>
  <dcterms:created xsi:type="dcterms:W3CDTF">1996-10-08T23:32:33Z</dcterms:created>
  <dcterms:modified xsi:type="dcterms:W3CDTF">2026-01-21T06:04:54Z</dcterms:modified>
</cp:coreProperties>
</file>